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13860" activeTab="1"/>
  </bookViews>
  <sheets>
    <sheet name="List1" sheetId="1" r:id="rId1"/>
    <sheet name="List2" sheetId="2" r:id="rId2"/>
    <sheet name="List3" sheetId="3" r:id="rId3"/>
  </sheets>
  <calcPr calcId="125725" refMode="R1C1"/>
</workbook>
</file>

<file path=xl/calcChain.xml><?xml version="1.0" encoding="utf-8"?>
<calcChain xmlns="http://schemas.openxmlformats.org/spreadsheetml/2006/main">
  <c r="F7" i="1"/>
  <c r="F42"/>
  <c r="F47"/>
  <c r="C47"/>
  <c r="D36"/>
  <c r="C36"/>
  <c r="F36"/>
  <c r="E36"/>
  <c r="C73"/>
  <c r="C51"/>
  <c r="C49"/>
  <c r="C45"/>
  <c r="C32"/>
  <c r="C25"/>
  <c r="C21"/>
  <c r="C19"/>
  <c r="C14"/>
  <c r="C8"/>
  <c r="F44" i="2"/>
  <c r="H50"/>
  <c r="E44"/>
  <c r="H42"/>
  <c r="G42"/>
  <c r="H46"/>
  <c r="G46"/>
  <c r="H69"/>
  <c r="G69"/>
  <c r="H96" i="1"/>
  <c r="G96"/>
  <c r="H117"/>
  <c r="G117"/>
  <c r="H107"/>
  <c r="G107"/>
  <c r="H103"/>
  <c r="H102"/>
  <c r="H101"/>
  <c r="H99"/>
  <c r="G103"/>
  <c r="G102"/>
  <c r="G101"/>
  <c r="G99"/>
  <c r="H87"/>
  <c r="H86"/>
  <c r="G87"/>
  <c r="G86"/>
  <c r="H18" i="2"/>
  <c r="H12"/>
  <c r="G12"/>
  <c r="H17"/>
  <c r="G18"/>
  <c r="H33"/>
  <c r="G33"/>
  <c r="H49"/>
  <c r="H47"/>
  <c r="G49"/>
  <c r="G47"/>
  <c r="G71"/>
  <c r="H71"/>
  <c r="H66"/>
  <c r="G66"/>
  <c r="H57"/>
  <c r="G57"/>
  <c r="H56"/>
  <c r="G56"/>
  <c r="H74"/>
  <c r="G74"/>
  <c r="H70"/>
  <c r="G70"/>
  <c r="C83" i="1" l="1"/>
  <c r="F83"/>
  <c r="E83"/>
  <c r="F98"/>
  <c r="E98"/>
  <c r="D98"/>
  <c r="C98"/>
  <c r="E110"/>
  <c r="F106"/>
  <c r="E106"/>
  <c r="D106"/>
  <c r="C106"/>
  <c r="E25"/>
  <c r="H106" l="1"/>
  <c r="G106"/>
  <c r="H98"/>
  <c r="G98"/>
  <c r="D44" i="2"/>
  <c r="C44"/>
  <c r="F17"/>
  <c r="E17"/>
  <c r="D17"/>
  <c r="C17"/>
  <c r="H113" i="1"/>
  <c r="G113"/>
  <c r="H124"/>
  <c r="G124"/>
  <c r="H123"/>
  <c r="G123"/>
  <c r="H122"/>
  <c r="G122"/>
  <c r="H121"/>
  <c r="G121"/>
  <c r="H120"/>
  <c r="G120"/>
  <c r="H119"/>
  <c r="G119"/>
  <c r="H118"/>
  <c r="G118"/>
  <c r="H116"/>
  <c r="G116"/>
  <c r="F32"/>
  <c r="F115"/>
  <c r="E115"/>
  <c r="H115" s="1"/>
  <c r="D115"/>
  <c r="H22"/>
  <c r="G22"/>
  <c r="H26"/>
  <c r="G26"/>
  <c r="H27"/>
  <c r="G27"/>
  <c r="H28"/>
  <c r="G28"/>
  <c r="H29"/>
  <c r="G29"/>
  <c r="H31"/>
  <c r="G31"/>
  <c r="F60"/>
  <c r="E60"/>
  <c r="H61"/>
  <c r="G61"/>
  <c r="H62"/>
  <c r="G62"/>
  <c r="H64"/>
  <c r="G64"/>
  <c r="H63"/>
  <c r="G63"/>
  <c r="H72"/>
  <c r="G72"/>
  <c r="H69"/>
  <c r="G69"/>
  <c r="H74"/>
  <c r="G74"/>
  <c r="F19"/>
  <c r="E19"/>
  <c r="D19"/>
  <c r="H50"/>
  <c r="G50"/>
  <c r="H48"/>
  <c r="G48"/>
  <c r="H46"/>
  <c r="G46"/>
  <c r="H40"/>
  <c r="G40"/>
  <c r="H35"/>
  <c r="G35"/>
  <c r="H34"/>
  <c r="G34"/>
  <c r="H33"/>
  <c r="G33"/>
  <c r="F45"/>
  <c r="E45"/>
  <c r="D45"/>
  <c r="F94"/>
  <c r="C94"/>
  <c r="D94"/>
  <c r="E94"/>
  <c r="H85"/>
  <c r="G85"/>
  <c r="H84"/>
  <c r="G84"/>
  <c r="H80"/>
  <c r="G80"/>
  <c r="H79"/>
  <c r="G79"/>
  <c r="H78"/>
  <c r="G78"/>
  <c r="H77"/>
  <c r="F77"/>
  <c r="E77"/>
  <c r="D77"/>
  <c r="H111"/>
  <c r="G111"/>
  <c r="H92"/>
  <c r="G92"/>
  <c r="H91"/>
  <c r="G91"/>
  <c r="H57"/>
  <c r="G57"/>
  <c r="D83"/>
  <c r="F51"/>
  <c r="F49"/>
  <c r="E49"/>
  <c r="G47"/>
  <c r="E47"/>
  <c r="H47" s="1"/>
  <c r="D47"/>
  <c r="D42"/>
  <c r="E42"/>
  <c r="E51"/>
  <c r="E32"/>
  <c r="D90"/>
  <c r="D60"/>
  <c r="D51"/>
  <c r="D49"/>
  <c r="D32"/>
  <c r="D25"/>
  <c r="C115"/>
  <c r="G115" s="1"/>
  <c r="C55"/>
  <c r="C77"/>
  <c r="G77" s="1"/>
  <c r="C90"/>
  <c r="F8"/>
  <c r="E8"/>
  <c r="D8"/>
  <c r="F14"/>
  <c r="E14"/>
  <c r="D14"/>
  <c r="F63" i="2"/>
  <c r="E63"/>
  <c r="D63"/>
  <c r="C63"/>
  <c r="H41"/>
  <c r="F41"/>
  <c r="E41"/>
  <c r="D41"/>
  <c r="C41"/>
  <c r="D29"/>
  <c r="E29"/>
  <c r="D32"/>
  <c r="E32"/>
  <c r="F32"/>
  <c r="C32"/>
  <c r="E27"/>
  <c r="F9"/>
  <c r="E9"/>
  <c r="D9"/>
  <c r="C9"/>
  <c r="H31"/>
  <c r="G31"/>
  <c r="H30"/>
  <c r="G30"/>
  <c r="F29"/>
  <c r="C29"/>
  <c r="H52"/>
  <c r="G52"/>
  <c r="H51"/>
  <c r="F51"/>
  <c r="E51"/>
  <c r="D51"/>
  <c r="C51"/>
  <c r="H60"/>
  <c r="G60"/>
  <c r="H59"/>
  <c r="G59"/>
  <c r="H58"/>
  <c r="G58"/>
  <c r="H55"/>
  <c r="G55"/>
  <c r="F54"/>
  <c r="E54"/>
  <c r="D54"/>
  <c r="C54"/>
  <c r="F35"/>
  <c r="E35"/>
  <c r="D35"/>
  <c r="C35"/>
  <c r="H39"/>
  <c r="G39"/>
  <c r="H38"/>
  <c r="G38"/>
  <c r="H37"/>
  <c r="G37"/>
  <c r="H36"/>
  <c r="G36"/>
  <c r="H21"/>
  <c r="G21"/>
  <c r="H15"/>
  <c r="G15"/>
  <c r="H20"/>
  <c r="F20"/>
  <c r="E20"/>
  <c r="D20"/>
  <c r="C20"/>
  <c r="H14"/>
  <c r="F14"/>
  <c r="E14"/>
  <c r="D14"/>
  <c r="C14"/>
  <c r="G17" l="1"/>
  <c r="G45" i="1"/>
  <c r="H45"/>
  <c r="H83"/>
  <c r="G19"/>
  <c r="G94"/>
  <c r="G49"/>
  <c r="F26" i="2"/>
  <c r="H54"/>
  <c r="H51" i="1"/>
  <c r="G51"/>
  <c r="H49"/>
  <c r="H94"/>
  <c r="H60"/>
  <c r="H19"/>
  <c r="G83"/>
  <c r="F16"/>
  <c r="G8"/>
  <c r="H8"/>
  <c r="E16"/>
  <c r="D16"/>
  <c r="C16"/>
  <c r="G41" i="2"/>
  <c r="H63"/>
  <c r="G63"/>
  <c r="H32"/>
  <c r="G29"/>
  <c r="E26"/>
  <c r="G32"/>
  <c r="H29"/>
  <c r="G51"/>
  <c r="H9"/>
  <c r="G9"/>
  <c r="G54"/>
  <c r="G20"/>
  <c r="G14"/>
  <c r="H35"/>
  <c r="G35"/>
  <c r="H11"/>
  <c r="G11"/>
  <c r="G16" i="1" l="1"/>
  <c r="H16"/>
  <c r="H68" i="2"/>
  <c r="H48"/>
  <c r="H45"/>
  <c r="F27"/>
  <c r="D27"/>
  <c r="D26" s="1"/>
  <c r="C27"/>
  <c r="C26" s="1"/>
  <c r="H10"/>
  <c r="H28"/>
  <c r="H24"/>
  <c r="F23"/>
  <c r="F8" s="1"/>
  <c r="H23"/>
  <c r="H65"/>
  <c r="G10"/>
  <c r="G24"/>
  <c r="G28"/>
  <c r="G45"/>
  <c r="G48"/>
  <c r="G65"/>
  <c r="G68"/>
  <c r="E23"/>
  <c r="D23"/>
  <c r="D8" s="1"/>
  <c r="C23"/>
  <c r="C8" s="1"/>
  <c r="C76" s="1"/>
  <c r="E8" l="1"/>
  <c r="E76" s="1"/>
  <c r="D76"/>
  <c r="F76"/>
  <c r="G26"/>
  <c r="H26"/>
  <c r="G27"/>
  <c r="H27"/>
  <c r="G23"/>
  <c r="H44"/>
  <c r="G44"/>
  <c r="C109" i="1"/>
  <c r="G8" i="2" l="1"/>
  <c r="H76"/>
  <c r="H8"/>
  <c r="C67" i="1"/>
  <c r="C60"/>
  <c r="G60" s="1"/>
  <c r="H10"/>
  <c r="H11"/>
  <c r="H12"/>
  <c r="H13"/>
  <c r="H14"/>
  <c r="H15"/>
  <c r="H20"/>
  <c r="H23"/>
  <c r="H24"/>
  <c r="H38"/>
  <c r="H39"/>
  <c r="H41"/>
  <c r="H52"/>
  <c r="H56"/>
  <c r="H68"/>
  <c r="H70"/>
  <c r="H71"/>
  <c r="H75"/>
  <c r="H110"/>
  <c r="H9"/>
  <c r="G10"/>
  <c r="G11"/>
  <c r="G12"/>
  <c r="G13"/>
  <c r="G14"/>
  <c r="G15"/>
  <c r="G20"/>
  <c r="G23"/>
  <c r="G24"/>
  <c r="G38"/>
  <c r="G39"/>
  <c r="G41"/>
  <c r="G52"/>
  <c r="G56"/>
  <c r="G68"/>
  <c r="G70"/>
  <c r="G71"/>
  <c r="G75"/>
  <c r="G110"/>
  <c r="G9"/>
  <c r="C53" l="1"/>
  <c r="C126" s="1"/>
  <c r="G76" i="2"/>
  <c r="E90" i="1"/>
  <c r="D109"/>
  <c r="D73"/>
  <c r="D67"/>
  <c r="D21"/>
  <c r="D55"/>
  <c r="C7" l="1"/>
  <c r="D53"/>
  <c r="G32"/>
  <c r="H32"/>
  <c r="E109"/>
  <c r="E73"/>
  <c r="E67"/>
  <c r="E55"/>
  <c r="E21"/>
  <c r="D126" l="1"/>
  <c r="D7"/>
  <c r="E53"/>
  <c r="E7" s="1"/>
  <c r="F109"/>
  <c r="F90"/>
  <c r="F67"/>
  <c r="F73"/>
  <c r="F55"/>
  <c r="F25"/>
  <c r="F21"/>
  <c r="E126" l="1"/>
  <c r="H25"/>
  <c r="G25"/>
  <c r="G90"/>
  <c r="H90"/>
  <c r="H67"/>
  <c r="G67"/>
  <c r="F53"/>
  <c r="G109"/>
  <c r="H109"/>
  <c r="H21"/>
  <c r="G21"/>
  <c r="H73"/>
  <c r="G73"/>
  <c r="G36"/>
  <c r="H36"/>
  <c r="H55"/>
  <c r="G55"/>
  <c r="F126" l="1"/>
  <c r="H53"/>
  <c r="G53"/>
  <c r="G7" l="1"/>
  <c r="H7"/>
  <c r="H126"/>
  <c r="G126"/>
</calcChain>
</file>

<file path=xl/sharedStrings.xml><?xml version="1.0" encoding="utf-8"?>
<sst xmlns="http://schemas.openxmlformats.org/spreadsheetml/2006/main" count="206" uniqueCount="166">
  <si>
    <t>ŠIBENIK</t>
  </si>
  <si>
    <t>A107-10 SR.OBR.-STANDARD</t>
  </si>
  <si>
    <t>NAKNADE TR. ZAPOSLENIMA</t>
  </si>
  <si>
    <t>RASHODI ZA MAT. I ENERGIJU</t>
  </si>
  <si>
    <t>RASHODI ZA USLUGE</t>
  </si>
  <si>
    <t>OSTALI NESPOM. RAS. POSL.</t>
  </si>
  <si>
    <t>OSTALI FINANC. RASHODI</t>
  </si>
  <si>
    <t>A1007-11 SR.OBR.-OPERAT.PLAN</t>
  </si>
  <si>
    <t>A1007-12 POD. KVALIT. I STAND.</t>
  </si>
  <si>
    <t>OSTALI NESPOM. RASH.POSL.</t>
  </si>
  <si>
    <t>U K U P N O</t>
  </si>
  <si>
    <t>OST. NAKN. TR. ZAPOSLENIMA</t>
  </si>
  <si>
    <t>RASHODI ZA MAT. I ENERG.</t>
  </si>
  <si>
    <t>MATERIJALNI RASHODI</t>
  </si>
  <si>
    <t>RASHODI ZA MATERIJAL I ENERGIJU</t>
  </si>
  <si>
    <t>RASHODI ZA ZAPOSLENE</t>
  </si>
  <si>
    <t>NAMIRNICE  VL. PRIH. PREDFIN.</t>
  </si>
  <si>
    <t xml:space="preserve">NAKNADE TROŠK. ZAPOSLENIMA </t>
  </si>
  <si>
    <t>T1007-46 SHEMA VOĆE</t>
  </si>
  <si>
    <t>LICENCE (5202)</t>
  </si>
  <si>
    <t>DONACIJE (6102)</t>
  </si>
  <si>
    <t>POMOĆI IZ PRORAČUNA (5202)</t>
  </si>
  <si>
    <t>PRIHODI POSEBNE NAMJENE (4302)</t>
  </si>
  <si>
    <t>VLASTITI PRIHODI (3102)</t>
  </si>
  <si>
    <t>NAKNADE OSTALIH TROŠKOVA (5202)</t>
  </si>
  <si>
    <t>NAKNADE OSTALIH TROŠKOVA (3102)</t>
  </si>
  <si>
    <t>DOPRINOSI NA PLAĆE (5102) POM. EU</t>
  </si>
  <si>
    <t>RASHODI ZA NAB. DUGOTR. IMOVINE</t>
  </si>
  <si>
    <t>POSTROJENJA I OPREMA (5202)</t>
  </si>
  <si>
    <t>POMOĆI IZ PROR. - ŠI BAGATIN</t>
  </si>
  <si>
    <t>OSTALI RASH. ZA ZAPOSLENE(3102)</t>
  </si>
  <si>
    <t>POMOĆI IZ PRORAČUNA(5202)</t>
  </si>
  <si>
    <t>POMOĆ IZ PRORAČUNA (5202)</t>
  </si>
  <si>
    <t>RASHODI ZA MAT. I ENERGIJU (1502)</t>
  </si>
  <si>
    <t>indeks 5/2</t>
  </si>
  <si>
    <t>Indeks 5/4</t>
  </si>
  <si>
    <t>PLAĆE (5102-pomoći EU)</t>
  </si>
  <si>
    <t>NAMIRNICE - ŠKŽ (1100)</t>
  </si>
  <si>
    <t>Indeks 5/2</t>
  </si>
  <si>
    <t>PRIHODI POSEBNE NAMJENE</t>
  </si>
  <si>
    <t>REZULTAT POSLOVANJA</t>
  </si>
  <si>
    <t>922-4302</t>
  </si>
  <si>
    <t>922-5202</t>
  </si>
  <si>
    <t>VIŠAK PRIH. POSEBNE NAMJENE</t>
  </si>
  <si>
    <t>T1007-14 STR. OSPOS. BEZ RAD. OD.</t>
  </si>
  <si>
    <t xml:space="preserve">T1007-35 ZAJED. DO ZNANJA </t>
  </si>
  <si>
    <t>POSTR. I OPREMA VL. PRIH. (3102)</t>
  </si>
  <si>
    <t>KNJIGE I UMJ.DJ. I OST.IZL.VR. (5202)</t>
  </si>
  <si>
    <t>T1007-34 ŠK. ŠEMA</t>
  </si>
  <si>
    <t>NAKNADE TROŠK.A ZAPOS. (1502)</t>
  </si>
  <si>
    <t>NAKNADE TROŠK. ZAPOSL. (5102)</t>
  </si>
  <si>
    <t>T1007-45 ŠKOLA ZA ŽIVOT - kurik. Ref.</t>
  </si>
  <si>
    <t>A1007-25 DJEL. SŠ IZVAN  ŠKŽ</t>
  </si>
  <si>
    <t>OSTALI RASH. ZA ZAPOS. (5202)</t>
  </si>
  <si>
    <t>PRIHODI PO IZVORIMA FINANCIRANJA</t>
  </si>
  <si>
    <t>RASHODI PO AKT. I IZV.FIN.</t>
  </si>
  <si>
    <t>STRUČNO OSPOSOBLJAVANJE</t>
  </si>
  <si>
    <t>PLAĆE</t>
  </si>
  <si>
    <t>POVRAT PREDF. (PDV)-ŠKOL. SHEMA</t>
  </si>
  <si>
    <t>VANJSKA SURADNJA</t>
  </si>
  <si>
    <t>JUB. NAGRADE, REGRES I OSTALO</t>
  </si>
  <si>
    <t>NAKN. ZBOG NEZAP. OS. S INVALIDIT.</t>
  </si>
  <si>
    <t>MATURALNI PLES</t>
  </si>
  <si>
    <t>TEKUĆE POMOĆI-5202</t>
  </si>
  <si>
    <t>POVRAT PREDF. (EU DIO)-ŠKOL. SHEMA</t>
  </si>
  <si>
    <t>KAPITALNE POMOĆI-5202</t>
  </si>
  <si>
    <t>LEKTIRA, KABINETI I BESPL. UDŽB.</t>
  </si>
  <si>
    <t>EU POMOĆI-5102</t>
  </si>
  <si>
    <t>POMOĆNIK U NASTAVI</t>
  </si>
  <si>
    <t>TEKUĆE POMOĆI OD MZO-a</t>
  </si>
  <si>
    <t>TEKUĆE DONACIJE-6102</t>
  </si>
  <si>
    <t>VLASTITI PRIHODI-3102</t>
  </si>
  <si>
    <t>MATURALNI PLES I E-MEDICA</t>
  </si>
  <si>
    <t>KUMČE, UPL. ROD. I MAT. PLES</t>
  </si>
  <si>
    <t>PRIHODI IZVAN ŠKŽ</t>
  </si>
  <si>
    <t>MAŠKARE I MATURALNI PLES</t>
  </si>
  <si>
    <t>ŠKOLSKA SHEMA-ŽUP. PROR.</t>
  </si>
  <si>
    <t>ŠKOLSKA SHEMA-PREDF. ŠKŽ</t>
  </si>
  <si>
    <t>DECENTRALIZIRANA SREDSTVA</t>
  </si>
  <si>
    <t xml:space="preserve">PRIH. NADL. PROR. </t>
  </si>
  <si>
    <t>TEKUĆE POMOĆI-5532 (=VLAST. PRIH.)</t>
  </si>
  <si>
    <t>VLASTITI PRIHODI-UKUPNO</t>
  </si>
  <si>
    <t>PRIH. PO POSEBNIM PROPISIMA-4302</t>
  </si>
  <si>
    <t>PRIHODI OD 2 AUTOM. I DUPL. SVJ.</t>
  </si>
  <si>
    <t>66311(01,02)</t>
  </si>
  <si>
    <t>66313(02)</t>
  </si>
  <si>
    <t>MAT. PLES, E-MEDICA I DN. (AGENC.)</t>
  </si>
  <si>
    <t>PRIHODI OD DIONICA</t>
  </si>
  <si>
    <t>DIONICE-VLAST. PRIHODI</t>
  </si>
  <si>
    <t>6361202(2)</t>
  </si>
  <si>
    <t>63613(02)</t>
  </si>
  <si>
    <t>POMOĆNIK U NASTAVI-PREDF. ŠKŽ</t>
  </si>
  <si>
    <t>KAPITALNE DONACIJE-6102</t>
  </si>
  <si>
    <t>922-1100</t>
  </si>
  <si>
    <t>VIŠAK-IZVAN ŠKŽ-MAT. PLES</t>
  </si>
  <si>
    <t>922-6102</t>
  </si>
  <si>
    <t>VIŠAK - TEKUĆE POMOĆI</t>
  </si>
  <si>
    <t>VIŠAK - KAPITALNE POMOĆI</t>
  </si>
  <si>
    <t>VIŠAK - KAPITALNE DONACIJE</t>
  </si>
  <si>
    <t>VIŠAK - TEKUĆE POMOĆI-HZZ</t>
  </si>
  <si>
    <t>922-3102</t>
  </si>
  <si>
    <t>VIŠAK - POVRAT PREDF.-PDV</t>
  </si>
  <si>
    <t>VIŠAK - POVRAT PREDF.-EU DIO</t>
  </si>
  <si>
    <t>UKUPNO:</t>
  </si>
  <si>
    <t>NAMIRNICE - PREDF.ŠKŽ (3502)</t>
  </si>
  <si>
    <t>NAMIRNICE-predf. ŠKŽ</t>
  </si>
  <si>
    <t>OSTALI FINANCIJSKI RASHODI</t>
  </si>
  <si>
    <t>NEMATERIJALNA IMOVINA</t>
  </si>
  <si>
    <t>POSTROJENJA I OPREMA</t>
  </si>
  <si>
    <t>KNJIGE I UMJ.DJ. I OST.IZL.VRIJED.</t>
  </si>
  <si>
    <t>TEKUĆE DONACIJE</t>
  </si>
  <si>
    <t xml:space="preserve">T1007-40 OBV. PO SUDSK. SPOR. </t>
  </si>
  <si>
    <t>OST. NESP. RAS. POSL.-MAT.P. I MAŠ.</t>
  </si>
  <si>
    <t>A1007-58 RED. DJELATN. ŠKOLE</t>
  </si>
  <si>
    <t>PLAĆE ZA REDOVAN RAD</t>
  </si>
  <si>
    <t>DOPR. ZA ZDRAV. OSIG.</t>
  </si>
  <si>
    <t>PRISTOJBE I NAKNADE</t>
  </si>
  <si>
    <t>JUB. NAGR., REGRES I OSTALO</t>
  </si>
  <si>
    <t>DOPR. ZA ZAPOŠLJAVANJE</t>
  </si>
  <si>
    <t>ZAŠTITA ZDR. NA RADU</t>
  </si>
  <si>
    <t>NAKNADA-50 KN PO DANU</t>
  </si>
  <si>
    <t>PLAĆE (1502-predf. ŠKŽ)</t>
  </si>
  <si>
    <t>OST. RASH. ZA ZAPOSLENE - 5102</t>
  </si>
  <si>
    <t>DOPR. NA PLAĆE-PREDF. ŠKŽ (1502)</t>
  </si>
  <si>
    <t>BESPL. UDŽBENICI (5202)</t>
  </si>
  <si>
    <t>T1007-52 OPR. KAB. U SRED. ŠK.</t>
  </si>
  <si>
    <t>POMOĆ IZ PROR.- BESPL. UDŽB</t>
  </si>
  <si>
    <t>OSTALI RASH. ZA ZAPOSLENE</t>
  </si>
  <si>
    <t>MEDICINSKA ŠKOLA</t>
  </si>
  <si>
    <t>MATURALNI PLES I E-MEDICA (N.ARCA)</t>
  </si>
  <si>
    <t>Ostvareno/izvršeno 2020.</t>
  </si>
  <si>
    <t>DOPRINOSI ZA ZDRAV. OSIG.</t>
  </si>
  <si>
    <t>6+8</t>
  </si>
  <si>
    <t>POMOĆI-PRIJEN. EU SREDSTAVA-5102</t>
  </si>
  <si>
    <t>PROJEKT ERASMUS</t>
  </si>
  <si>
    <t>PLAĆE ZA PREKOVREMENI RAD</t>
  </si>
  <si>
    <t>DECE. SRED.-NABAVA OPREME</t>
  </si>
  <si>
    <t>6+8+9</t>
  </si>
  <si>
    <t>VIŠAK - VLAST. PRIHODI+DIONICE</t>
  </si>
  <si>
    <t>VIŠAK - TEKUĆE DONACIJE+KAPITALNE</t>
  </si>
  <si>
    <t>922-5102</t>
  </si>
  <si>
    <t>VIŠAK-ERASMUS-POMOĆI EU</t>
  </si>
  <si>
    <t>T1007-60 ERASMUS+YOUTH PR.</t>
  </si>
  <si>
    <t>NAKNADE TR. ZAPOSLENIMA-5102</t>
  </si>
  <si>
    <t>RASHODI ZA MAT. I ENERGIJU-5102</t>
  </si>
  <si>
    <t>RASHODI ZA USLUGE-5102</t>
  </si>
  <si>
    <t>OSTALI NESPOM. RAS. POSL.-5102</t>
  </si>
  <si>
    <t>NAKN. TROŠK. OSOB. IZV. RO-1502</t>
  </si>
  <si>
    <t>A1007-70 KAP.UL. I NAB.OPR.-SŠ</t>
  </si>
  <si>
    <t>POSTR. I OPREMA-DECE. SRED.-1202</t>
  </si>
  <si>
    <t>STRUČNA LITERATURA-5202</t>
  </si>
  <si>
    <t>LEKTIRA I STRUČNA LITERATURA-5202</t>
  </si>
  <si>
    <t>3+4</t>
  </si>
  <si>
    <t>SVEUKUPNO:</t>
  </si>
  <si>
    <t>Izvještaj o izvršenju financijskog plana za 2021.g. - PRIHODI</t>
  </si>
  <si>
    <t>Izvorni plan 2021.</t>
  </si>
  <si>
    <t>Tekući plan 2021.</t>
  </si>
  <si>
    <t>Ostvareno/izvršeno 2021.</t>
  </si>
  <si>
    <t>SREDSTVA ZA NATJECANJA</t>
  </si>
  <si>
    <t>PRIJ.,M. PL.,TESTIRANJA,LEKT. I STR.LIT.</t>
  </si>
  <si>
    <t>Izvještaj o izvršenju financijskog plana za 2021. g. - RASHODI</t>
  </si>
  <si>
    <t>SREDSTVA ZA NATJECANJA (1100)</t>
  </si>
  <si>
    <t>POMOĆI IZ PRORAČUNA (3102)</t>
  </si>
  <si>
    <t>Šibenik, 25.01.2022.</t>
  </si>
  <si>
    <t>Urbroj:2182-47-22-1</t>
  </si>
  <si>
    <t>Klasa:400-04/22-01/1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</si>
</sst>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-* #,##0\ _k_n_-;\-* #,##0\ _k_n_-;_-* &quot;-&quot;??\ _k_n_-;_-@_-"/>
    <numFmt numFmtId="165" formatCode="#,##0.00_ ;\-#,##0.00\ 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/>
    <xf numFmtId="0" fontId="5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/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0" borderId="1" xfId="0" applyNumberFormat="1" applyFont="1" applyBorder="1"/>
    <xf numFmtId="0" fontId="1" fillId="0" borderId="1" xfId="0" applyNumberFormat="1" applyFont="1" applyBorder="1"/>
    <xf numFmtId="0" fontId="4" fillId="0" borderId="1" xfId="0" applyNumberFormat="1" applyFont="1" applyBorder="1"/>
    <xf numFmtId="0" fontId="3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64" fontId="0" fillId="0" borderId="0" xfId="1" applyNumberFormat="1" applyFont="1" applyBorder="1"/>
    <xf numFmtId="164" fontId="4" fillId="0" borderId="0" xfId="1" applyNumberFormat="1" applyFont="1" applyBorder="1"/>
    <xf numFmtId="164" fontId="3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3" fontId="0" fillId="0" borderId="1" xfId="1" applyFont="1" applyBorder="1"/>
    <xf numFmtId="43" fontId="1" fillId="0" borderId="1" xfId="1" applyFont="1" applyBorder="1"/>
    <xf numFmtId="0" fontId="1" fillId="0" borderId="1" xfId="0" applyNumberFormat="1" applyFont="1" applyBorder="1" applyAlignment="1">
      <alignment horizontal="center"/>
    </xf>
    <xf numFmtId="0" fontId="0" fillId="0" borderId="4" xfId="0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9" xfId="0" applyFont="1" applyBorder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1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43" fontId="2" fillId="0" borderId="9" xfId="0" applyNumberFormat="1" applyFont="1" applyBorder="1" applyAlignment="1">
      <alignment wrapText="1"/>
    </xf>
    <xf numFmtId="2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43" fontId="0" fillId="0" borderId="2" xfId="1" applyFont="1" applyBorder="1" applyAlignment="1"/>
    <xf numFmtId="43" fontId="0" fillId="0" borderId="10" xfId="1" applyFont="1" applyBorder="1" applyAlignment="1"/>
    <xf numFmtId="43" fontId="0" fillId="0" borderId="1" xfId="1" applyFont="1" applyBorder="1" applyAlignment="1"/>
    <xf numFmtId="43" fontId="0" fillId="0" borderId="3" xfId="1" applyFont="1" applyBorder="1" applyAlignment="1"/>
    <xf numFmtId="43" fontId="2" fillId="3" borderId="1" xfId="1" applyFont="1" applyFill="1" applyBorder="1" applyAlignment="1"/>
    <xf numFmtId="43" fontId="2" fillId="3" borderId="3" xfId="1" applyFont="1" applyFill="1" applyBorder="1" applyAlignment="1"/>
    <xf numFmtId="43" fontId="1" fillId="4" borderId="1" xfId="1" applyFont="1" applyFill="1" applyBorder="1" applyAlignment="1"/>
    <xf numFmtId="43" fontId="1" fillId="4" borderId="3" xfId="1" applyFont="1" applyFill="1" applyBorder="1" applyAlignment="1"/>
    <xf numFmtId="43" fontId="2" fillId="0" borderId="1" xfId="1" applyFont="1" applyBorder="1" applyAlignment="1"/>
    <xf numFmtId="43" fontId="1" fillId="0" borderId="1" xfId="1" applyFont="1" applyBorder="1" applyAlignment="1"/>
    <xf numFmtId="43" fontId="1" fillId="0" borderId="3" xfId="1" applyFont="1" applyBorder="1" applyAlignment="1"/>
    <xf numFmtId="43" fontId="2" fillId="0" borderId="3" xfId="1" applyFont="1" applyBorder="1" applyAlignment="1"/>
    <xf numFmtId="43" fontId="4" fillId="0" borderId="1" xfId="1" applyFont="1" applyBorder="1" applyAlignment="1"/>
    <xf numFmtId="43" fontId="4" fillId="0" borderId="3" xfId="1" applyFont="1" applyBorder="1" applyAlignment="1"/>
    <xf numFmtId="0" fontId="1" fillId="0" borderId="5" xfId="0" applyFont="1" applyBorder="1" applyAlignment="1">
      <alignment horizontal="center" wrapText="1"/>
    </xf>
    <xf numFmtId="43" fontId="2" fillId="0" borderId="1" xfId="1" applyFont="1" applyBorder="1" applyAlignment="1">
      <alignment vertical="center"/>
    </xf>
    <xf numFmtId="0" fontId="3" fillId="0" borderId="0" xfId="0" applyFont="1"/>
    <xf numFmtId="2" fontId="1" fillId="0" borderId="1" xfId="0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4" fontId="2" fillId="4" borderId="0" xfId="1" applyNumberFormat="1" applyFont="1" applyFill="1" applyBorder="1"/>
    <xf numFmtId="0" fontId="0" fillId="4" borderId="0" xfId="0" applyNumberFormat="1" applyFill="1"/>
    <xf numFmtId="164" fontId="0" fillId="4" borderId="0" xfId="1" applyNumberFormat="1" applyFont="1" applyFill="1" applyBorder="1"/>
    <xf numFmtId="164" fontId="1" fillId="4" borderId="0" xfId="1" applyNumberFormat="1" applyFont="1" applyFill="1" applyBorder="1"/>
    <xf numFmtId="164" fontId="4" fillId="4" borderId="0" xfId="1" applyNumberFormat="1" applyFont="1" applyFill="1" applyBorder="1"/>
    <xf numFmtId="164" fontId="7" fillId="0" borderId="0" xfId="1" applyNumberFormat="1" applyFont="1" applyBorder="1"/>
    <xf numFmtId="164" fontId="8" fillId="0" borderId="0" xfId="1" applyNumberFormat="1" applyFont="1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1" fillId="0" borderId="7" xfId="0" applyFont="1" applyBorder="1"/>
    <xf numFmtId="43" fontId="6" fillId="0" borderId="1" xfId="1" applyFont="1" applyBorder="1"/>
    <xf numFmtId="0" fontId="0" fillId="4" borderId="0" xfId="0" applyFill="1"/>
    <xf numFmtId="0" fontId="0" fillId="0" borderId="2" xfId="0" applyBorder="1"/>
    <xf numFmtId="43" fontId="2" fillId="0" borderId="2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 wrapText="1"/>
    </xf>
    <xf numFmtId="43" fontId="1" fillId="3" borderId="1" xfId="1" applyFont="1" applyFill="1" applyBorder="1" applyAlignment="1"/>
    <xf numFmtId="43" fontId="6" fillId="4" borderId="3" xfId="1" applyFont="1" applyFill="1" applyBorder="1" applyAlignment="1"/>
    <xf numFmtId="43" fontId="0" fillId="4" borderId="3" xfId="1" applyFont="1" applyFill="1" applyBorder="1" applyAlignment="1"/>
    <xf numFmtId="43" fontId="2" fillId="4" borderId="1" xfId="1" applyFont="1" applyFill="1" applyBorder="1" applyAlignment="1"/>
    <xf numFmtId="43" fontId="2" fillId="4" borderId="3" xfId="1" applyFont="1" applyFill="1" applyBorder="1" applyAlignment="1"/>
    <xf numFmtId="43" fontId="0" fillId="4" borderId="1" xfId="1" applyFont="1" applyFill="1" applyBorder="1" applyAlignment="1"/>
    <xf numFmtId="0" fontId="0" fillId="4" borderId="1" xfId="0" applyNumberFormat="1" applyFill="1" applyBorder="1"/>
    <xf numFmtId="0" fontId="1" fillId="4" borderId="1" xfId="0" applyNumberFormat="1" applyFont="1" applyFill="1" applyBorder="1"/>
    <xf numFmtId="164" fontId="8" fillId="0" borderId="0" xfId="1" applyNumberFormat="1" applyFont="1" applyFill="1" applyBorder="1"/>
    <xf numFmtId="164" fontId="7" fillId="0" borderId="0" xfId="1" applyNumberFormat="1" applyFont="1" applyFill="1" applyBorder="1"/>
    <xf numFmtId="43" fontId="4" fillId="4" borderId="3" xfId="1" applyFont="1" applyFill="1" applyBorder="1" applyAlignment="1"/>
    <xf numFmtId="43" fontId="1" fillId="3" borderId="1" xfId="1" applyFont="1" applyFill="1" applyBorder="1"/>
    <xf numFmtId="43" fontId="2" fillId="3" borderId="1" xfId="0" applyNumberFormat="1" applyFont="1" applyFill="1" applyBorder="1" applyAlignment="1">
      <alignment wrapText="1"/>
    </xf>
    <xf numFmtId="43" fontId="1" fillId="3" borderId="1" xfId="0" applyNumberFormat="1" applyFont="1" applyFill="1" applyBorder="1" applyAlignment="1">
      <alignment horizontal="center"/>
    </xf>
    <xf numFmtId="43" fontId="1" fillId="3" borderId="1" xfId="0" applyNumberFormat="1" applyFont="1" applyFill="1" applyBorder="1" applyAlignment="1">
      <alignment wrapText="1"/>
    </xf>
    <xf numFmtId="43" fontId="2" fillId="3" borderId="2" xfId="0" applyNumberFormat="1" applyFont="1" applyFill="1" applyBorder="1" applyAlignment="1">
      <alignment horizontal="center" wrapText="1"/>
    </xf>
    <xf numFmtId="165" fontId="0" fillId="0" borderId="3" xfId="1" applyNumberFormat="1" applyFont="1" applyBorder="1" applyAlignment="1">
      <alignment horizontal="center"/>
    </xf>
    <xf numFmtId="43" fontId="0" fillId="0" borderId="17" xfId="1" applyFont="1" applyBorder="1"/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opLeftCell="A48" workbookViewId="0">
      <selection activeCell="F7" sqref="F7"/>
    </sheetView>
  </sheetViews>
  <sheetFormatPr defaultRowHeight="15"/>
  <cols>
    <col min="1" max="1" width="6" customWidth="1"/>
    <col min="2" max="2" width="33" customWidth="1"/>
    <col min="3" max="3" width="17.140625" style="1" customWidth="1"/>
    <col min="4" max="4" width="20.140625" style="1" customWidth="1"/>
    <col min="5" max="5" width="17.28515625" customWidth="1"/>
    <col min="6" max="6" width="17.140625" customWidth="1"/>
    <col min="7" max="8" width="9.7109375" style="1" customWidth="1"/>
    <col min="9" max="10" width="21" style="1" customWidth="1"/>
  </cols>
  <sheetData>
    <row r="1" spans="1:11" ht="18.75">
      <c r="A1" s="2" t="s">
        <v>128</v>
      </c>
      <c r="B1" s="2"/>
      <c r="C1" s="2"/>
      <c r="D1" s="2"/>
      <c r="E1" s="1"/>
      <c r="F1" s="1"/>
    </row>
    <row r="2" spans="1:11" ht="18.75">
      <c r="A2" s="2" t="s">
        <v>0</v>
      </c>
      <c r="B2" s="2"/>
      <c r="C2" s="2"/>
      <c r="D2" s="2"/>
      <c r="E2" s="1"/>
      <c r="F2" s="1"/>
    </row>
    <row r="3" spans="1:11" ht="18.75">
      <c r="A3" s="4" t="s">
        <v>160</v>
      </c>
      <c r="B3" s="4"/>
      <c r="C3" s="4"/>
      <c r="D3" s="4"/>
      <c r="E3" s="1"/>
      <c r="F3" s="1"/>
    </row>
    <row r="4" spans="1:11" ht="15.75" thickBot="1">
      <c r="A4" s="1"/>
      <c r="B4" s="1"/>
      <c r="E4" s="1"/>
      <c r="F4" s="3"/>
      <c r="G4" s="3"/>
      <c r="H4" s="3"/>
      <c r="I4" s="3"/>
      <c r="J4" s="3"/>
    </row>
    <row r="5" spans="1:11" ht="32.25" thickBot="1">
      <c r="A5" s="22"/>
      <c r="B5" s="23" t="s">
        <v>55</v>
      </c>
      <c r="C5" s="24" t="s">
        <v>130</v>
      </c>
      <c r="D5" s="24" t="s">
        <v>155</v>
      </c>
      <c r="E5" s="66" t="s">
        <v>156</v>
      </c>
      <c r="F5" s="25" t="s">
        <v>157</v>
      </c>
      <c r="G5" s="26" t="s">
        <v>34</v>
      </c>
      <c r="H5" s="26" t="s">
        <v>35</v>
      </c>
      <c r="I5" s="14"/>
      <c r="J5" s="14"/>
    </row>
    <row r="6" spans="1:11" s="1" customFormat="1" ht="16.5" thickBot="1">
      <c r="A6" s="27"/>
      <c r="B6" s="23"/>
      <c r="C6" s="28">
        <v>2</v>
      </c>
      <c r="D6" s="28">
        <v>3</v>
      </c>
      <c r="E6" s="18">
        <v>4</v>
      </c>
      <c r="F6" s="36">
        <v>5</v>
      </c>
      <c r="G6" s="18">
        <v>6</v>
      </c>
      <c r="H6" s="18">
        <v>7</v>
      </c>
      <c r="I6" s="14"/>
      <c r="J6" s="14"/>
    </row>
    <row r="7" spans="1:11" s="1" customFormat="1" ht="19.5" thickBot="1">
      <c r="A7" s="49" t="s">
        <v>152</v>
      </c>
      <c r="B7" s="23" t="s">
        <v>103</v>
      </c>
      <c r="C7" s="85">
        <f>SUM(C16+C53+C55+C60+C67+C77+C83+C90+C94+C98+C106+C109+C115)</f>
        <v>6721057.8000000017</v>
      </c>
      <c r="D7" s="85">
        <f>SUM(D16+D53+D55+D60+D67+D77+D83+D90+D94+D98+D106+D109+D115)</f>
        <v>6789914</v>
      </c>
      <c r="E7" s="85">
        <f>SUM(E16+E53+E55+E60+E67+E77+E83+E90+E94+E98+E106+E109+E115)</f>
        <v>7492719</v>
      </c>
      <c r="F7" s="85">
        <f>SUM(F16+F53+F55+F60+F67+F77+F83+F90+F94+F98+F106+F109+F115)</f>
        <v>7198363.2599999988</v>
      </c>
      <c r="G7" s="34">
        <f>(F7/C7)*100</f>
        <v>107.10164194689706</v>
      </c>
      <c r="H7" s="37">
        <f>(F7/E7)*100</f>
        <v>96.071442956822466</v>
      </c>
      <c r="I7" s="14"/>
      <c r="J7" s="14"/>
    </row>
    <row r="8" spans="1:11" s="1" customFormat="1" ht="15.75">
      <c r="A8" s="84"/>
      <c r="B8" s="23" t="s">
        <v>1</v>
      </c>
      <c r="C8" s="87">
        <f>SUM(C9:C13)</f>
        <v>466261.19</v>
      </c>
      <c r="D8" s="85">
        <f>SUM(D9:D13)</f>
        <v>577000</v>
      </c>
      <c r="E8" s="86">
        <f>SUM(E9:E13)</f>
        <v>577000</v>
      </c>
      <c r="F8" s="87">
        <f>SUM(F9:F13)</f>
        <v>565364.31999999995</v>
      </c>
      <c r="G8" s="34">
        <f>(F8/C8)*100</f>
        <v>121.25485288621169</v>
      </c>
      <c r="H8" s="37">
        <f>(F8/E8)*100</f>
        <v>97.983417677642976</v>
      </c>
      <c r="I8" s="14"/>
      <c r="J8" s="14"/>
    </row>
    <row r="9" spans="1:11" ht="14.1" customHeight="1">
      <c r="A9" s="5">
        <v>321</v>
      </c>
      <c r="B9" s="6" t="s">
        <v>2</v>
      </c>
      <c r="C9" s="53">
        <v>104116.29</v>
      </c>
      <c r="D9" s="52">
        <v>160900</v>
      </c>
      <c r="E9" s="52">
        <v>122200</v>
      </c>
      <c r="F9" s="53">
        <v>121241.60000000001</v>
      </c>
      <c r="G9" s="34">
        <f>(F9/C9)*100</f>
        <v>116.44825223795432</v>
      </c>
      <c r="H9" s="37">
        <f>(F9/E9)*100</f>
        <v>99.215711947626843</v>
      </c>
      <c r="I9" s="15"/>
      <c r="J9" s="15"/>
      <c r="K9" s="7"/>
    </row>
    <row r="10" spans="1:11" ht="14.1" customHeight="1">
      <c r="A10" s="8">
        <v>322</v>
      </c>
      <c r="B10" s="9" t="s">
        <v>3</v>
      </c>
      <c r="C10" s="55">
        <v>215100</v>
      </c>
      <c r="D10" s="54">
        <v>228500</v>
      </c>
      <c r="E10" s="54">
        <v>268100</v>
      </c>
      <c r="F10" s="55">
        <v>257779.61</v>
      </c>
      <c r="G10" s="34">
        <f t="shared" ref="G10:G75" si="0">(F10/C10)*100</f>
        <v>119.84175267317525</v>
      </c>
      <c r="H10" s="37">
        <f t="shared" ref="H10:H75" si="1">(F10/E10)*100</f>
        <v>96.150544572920552</v>
      </c>
      <c r="I10" s="15"/>
      <c r="J10" s="15"/>
      <c r="K10" s="7"/>
    </row>
    <row r="11" spans="1:11" ht="14.1" customHeight="1">
      <c r="A11" s="8">
        <v>323</v>
      </c>
      <c r="B11" s="9" t="s">
        <v>4</v>
      </c>
      <c r="C11" s="55">
        <v>136206.47</v>
      </c>
      <c r="D11" s="54">
        <v>172600</v>
      </c>
      <c r="E11" s="54">
        <v>163600</v>
      </c>
      <c r="F11" s="55">
        <v>163536.95999999999</v>
      </c>
      <c r="G11" s="34">
        <f t="shared" si="0"/>
        <v>120.06548587596461</v>
      </c>
      <c r="H11" s="37">
        <f t="shared" si="1"/>
        <v>99.961466992665024</v>
      </c>
      <c r="I11" s="15"/>
      <c r="J11" s="15"/>
      <c r="K11" s="7"/>
    </row>
    <row r="12" spans="1:11" ht="14.1" customHeight="1">
      <c r="A12" s="8">
        <v>329</v>
      </c>
      <c r="B12" s="9" t="s">
        <v>5</v>
      </c>
      <c r="C12" s="55">
        <v>8799.67</v>
      </c>
      <c r="D12" s="54">
        <v>12300</v>
      </c>
      <c r="E12" s="54">
        <v>22250</v>
      </c>
      <c r="F12" s="55">
        <v>22178.25</v>
      </c>
      <c r="G12" s="34">
        <f t="shared" si="0"/>
        <v>252.03501949504923</v>
      </c>
      <c r="H12" s="37">
        <f t="shared" si="1"/>
        <v>99.677528089887645</v>
      </c>
      <c r="I12" s="15"/>
      <c r="J12" s="15"/>
      <c r="K12" s="7"/>
    </row>
    <row r="13" spans="1:11" ht="14.1" customHeight="1">
      <c r="A13" s="8">
        <v>343</v>
      </c>
      <c r="B13" s="9" t="s">
        <v>6</v>
      </c>
      <c r="C13" s="55">
        <v>2038.76</v>
      </c>
      <c r="D13" s="54">
        <v>2700</v>
      </c>
      <c r="E13" s="54">
        <v>850</v>
      </c>
      <c r="F13" s="55">
        <v>627.9</v>
      </c>
      <c r="G13" s="34">
        <f t="shared" si="0"/>
        <v>30.798132198002708</v>
      </c>
      <c r="H13" s="37">
        <f t="shared" si="1"/>
        <v>73.870588235294107</v>
      </c>
      <c r="I13" s="15"/>
      <c r="J13" s="15"/>
      <c r="K13" s="7"/>
    </row>
    <row r="14" spans="1:11" ht="14.1" customHeight="1">
      <c r="A14" s="8"/>
      <c r="B14" s="10" t="s">
        <v>7</v>
      </c>
      <c r="C14" s="59">
        <f>SUM(C15)</f>
        <v>148137.5</v>
      </c>
      <c r="D14" s="58">
        <f>SUM(D15)</f>
        <v>149700</v>
      </c>
      <c r="E14" s="58">
        <f>SUM(E15)</f>
        <v>110700</v>
      </c>
      <c r="F14" s="59">
        <f>SUM(F15)</f>
        <v>110666.88</v>
      </c>
      <c r="G14" s="34">
        <f t="shared" si="0"/>
        <v>74.705513458779848</v>
      </c>
      <c r="H14" s="37">
        <f t="shared" si="1"/>
        <v>99.970081300813007</v>
      </c>
      <c r="I14" s="73"/>
      <c r="J14" s="73"/>
      <c r="K14" s="72"/>
    </row>
    <row r="15" spans="1:11" ht="14.1" customHeight="1">
      <c r="A15" s="8">
        <v>323</v>
      </c>
      <c r="B15" s="9" t="s">
        <v>4</v>
      </c>
      <c r="C15" s="55">
        <v>148137.5</v>
      </c>
      <c r="D15" s="54">
        <v>149700</v>
      </c>
      <c r="E15" s="54">
        <v>110700</v>
      </c>
      <c r="F15" s="55">
        <v>110666.88</v>
      </c>
      <c r="G15" s="34">
        <f t="shared" si="0"/>
        <v>74.705513458779848</v>
      </c>
      <c r="H15" s="37">
        <f t="shared" si="1"/>
        <v>99.970081300813007</v>
      </c>
      <c r="I15" s="73"/>
      <c r="J15" s="73"/>
      <c r="K15" s="72"/>
    </row>
    <row r="16" spans="1:11" s="1" customFormat="1" ht="14.1" customHeight="1">
      <c r="A16" s="8"/>
      <c r="B16" s="11" t="s">
        <v>103</v>
      </c>
      <c r="C16" s="56">
        <f>SUM(C8+C14)</f>
        <v>614398.68999999994</v>
      </c>
      <c r="D16" s="56">
        <f>SUM(D8+D14)</f>
        <v>726700</v>
      </c>
      <c r="E16" s="56">
        <f>SUM(E8+E14)</f>
        <v>687700</v>
      </c>
      <c r="F16" s="57">
        <f>SUM(F8+F14)</f>
        <v>676031.2</v>
      </c>
      <c r="G16" s="34">
        <f t="shared" ref="G16" si="2">(F16/C16)*100</f>
        <v>110.03135439627971</v>
      </c>
      <c r="H16" s="37">
        <f t="shared" ref="H16" si="3">(F16/E16)*100</f>
        <v>98.303213610585999</v>
      </c>
      <c r="I16" s="73"/>
      <c r="J16" s="73"/>
      <c r="K16" s="72"/>
    </row>
    <row r="17" spans="1:11" ht="14.1" customHeight="1">
      <c r="A17" s="8"/>
      <c r="B17" s="9"/>
      <c r="C17" s="54"/>
      <c r="D17" s="54"/>
      <c r="E17" s="58"/>
      <c r="F17" s="59"/>
      <c r="G17" s="34"/>
      <c r="H17" s="37"/>
      <c r="I17" s="74"/>
      <c r="J17" s="74"/>
      <c r="K17" s="72"/>
    </row>
    <row r="18" spans="1:11" ht="14.1" customHeight="1">
      <c r="A18" s="8"/>
      <c r="B18" s="10" t="s">
        <v>8</v>
      </c>
      <c r="C18" s="60"/>
      <c r="D18" s="60"/>
      <c r="E18" s="54"/>
      <c r="F18" s="55"/>
      <c r="G18" s="34"/>
      <c r="H18" s="37"/>
      <c r="I18" s="73"/>
      <c r="J18" s="73"/>
      <c r="K18" s="72"/>
    </row>
    <row r="19" spans="1:11" s="1" customFormat="1" ht="14.1" customHeight="1">
      <c r="A19" s="21">
        <v>312</v>
      </c>
      <c r="B19" s="95" t="s">
        <v>127</v>
      </c>
      <c r="C19" s="58">
        <f>SUM(C20:C20)</f>
        <v>0</v>
      </c>
      <c r="D19" s="58">
        <f>SUM(D20:D20)</f>
        <v>1000</v>
      </c>
      <c r="E19" s="58">
        <f>SUM(E20:E20)</f>
        <v>1000</v>
      </c>
      <c r="F19" s="58">
        <f>SUM(F20:F20)</f>
        <v>0</v>
      </c>
      <c r="G19" s="34" t="e">
        <f t="shared" ref="G19" si="4">(F19/C19)*100</f>
        <v>#DIV/0!</v>
      </c>
      <c r="H19" s="37">
        <f t="shared" ref="H19" si="5">(F19/E19)*100</f>
        <v>0</v>
      </c>
      <c r="I19" s="73"/>
      <c r="J19" s="73"/>
      <c r="K19" s="72"/>
    </row>
    <row r="20" spans="1:11" ht="14.1" customHeight="1">
      <c r="A20" s="8">
        <v>312</v>
      </c>
      <c r="B20" s="94" t="s">
        <v>30</v>
      </c>
      <c r="C20" s="89">
        <v>0</v>
      </c>
      <c r="D20" s="54">
        <v>1000</v>
      </c>
      <c r="E20" s="54">
        <v>1000</v>
      </c>
      <c r="F20" s="89">
        <v>0</v>
      </c>
      <c r="G20" s="34" t="e">
        <f t="shared" si="0"/>
        <v>#DIV/0!</v>
      </c>
      <c r="H20" s="37">
        <f t="shared" si="1"/>
        <v>0</v>
      </c>
      <c r="I20" s="74"/>
      <c r="J20" s="74"/>
      <c r="K20" s="72"/>
    </row>
    <row r="21" spans="1:11" ht="14.1" customHeight="1">
      <c r="A21" s="21">
        <v>321</v>
      </c>
      <c r="B21" s="95" t="s">
        <v>17</v>
      </c>
      <c r="C21" s="62">
        <f>SUM(C22:C24)</f>
        <v>1221</v>
      </c>
      <c r="D21" s="61">
        <f>SUM(D22:D24)</f>
        <v>4900</v>
      </c>
      <c r="E21" s="58">
        <f>SUM(E22:E24)</f>
        <v>4200</v>
      </c>
      <c r="F21" s="62">
        <f>SUM(F22:F24)</f>
        <v>2258</v>
      </c>
      <c r="G21" s="34">
        <f t="shared" si="0"/>
        <v>184.93038493038495</v>
      </c>
      <c r="H21" s="37">
        <f t="shared" si="1"/>
        <v>53.761904761904766</v>
      </c>
      <c r="I21" s="74"/>
      <c r="J21" s="74"/>
      <c r="K21" s="72"/>
    </row>
    <row r="22" spans="1:11" ht="14.1" customHeight="1">
      <c r="A22" s="8">
        <v>321</v>
      </c>
      <c r="B22" s="94" t="s">
        <v>31</v>
      </c>
      <c r="C22" s="89">
        <v>821</v>
      </c>
      <c r="D22" s="54">
        <v>1500</v>
      </c>
      <c r="E22" s="54">
        <v>3800</v>
      </c>
      <c r="F22" s="89">
        <v>2258</v>
      </c>
      <c r="G22" s="34">
        <f t="shared" si="0"/>
        <v>275.03045066991473</v>
      </c>
      <c r="H22" s="37">
        <f t="shared" si="1"/>
        <v>59.421052631578952</v>
      </c>
      <c r="I22" s="73"/>
      <c r="J22" s="73"/>
      <c r="K22" s="72"/>
    </row>
    <row r="23" spans="1:11" s="1" customFormat="1" ht="14.1" customHeight="1">
      <c r="A23" s="8">
        <v>321</v>
      </c>
      <c r="B23" s="94" t="s">
        <v>23</v>
      </c>
      <c r="C23" s="90">
        <v>0</v>
      </c>
      <c r="D23" s="54">
        <v>0</v>
      </c>
      <c r="E23" s="54"/>
      <c r="F23" s="90">
        <v>0</v>
      </c>
      <c r="G23" s="34" t="e">
        <f t="shared" si="0"/>
        <v>#DIV/0!</v>
      </c>
      <c r="H23" s="37" t="e">
        <f t="shared" si="1"/>
        <v>#DIV/0!</v>
      </c>
      <c r="I23" s="73"/>
      <c r="J23" s="73"/>
      <c r="K23" s="72"/>
    </row>
    <row r="24" spans="1:11" ht="14.1" customHeight="1">
      <c r="A24" s="8">
        <v>321</v>
      </c>
      <c r="B24" s="94" t="s">
        <v>20</v>
      </c>
      <c r="C24" s="55">
        <v>400</v>
      </c>
      <c r="D24" s="54">
        <v>3400</v>
      </c>
      <c r="E24" s="54">
        <v>400</v>
      </c>
      <c r="F24" s="55">
        <v>0</v>
      </c>
      <c r="G24" s="34">
        <f t="shared" si="0"/>
        <v>0</v>
      </c>
      <c r="H24" s="37">
        <f t="shared" si="1"/>
        <v>0</v>
      </c>
      <c r="I24" s="73"/>
      <c r="J24" s="73"/>
      <c r="K24" s="72"/>
    </row>
    <row r="25" spans="1:11" ht="14.1" customHeight="1">
      <c r="A25" s="21">
        <v>322</v>
      </c>
      <c r="B25" s="95" t="s">
        <v>3</v>
      </c>
      <c r="C25" s="62">
        <f>SUM(C26:C31)</f>
        <v>12215</v>
      </c>
      <c r="D25" s="61">
        <f>SUM(D26:D31)</f>
        <v>14400</v>
      </c>
      <c r="E25" s="61">
        <f>SUM(E26:E31)</f>
        <v>26430</v>
      </c>
      <c r="F25" s="62">
        <f>SUM(F26:F31)</f>
        <v>13805</v>
      </c>
      <c r="G25" s="34">
        <f t="shared" si="0"/>
        <v>113.0167826442898</v>
      </c>
      <c r="H25" s="37">
        <f t="shared" si="1"/>
        <v>52.232311766931517</v>
      </c>
      <c r="I25" s="74"/>
      <c r="J25" s="74"/>
      <c r="K25" s="72"/>
    </row>
    <row r="26" spans="1:11" ht="14.1" customHeight="1">
      <c r="A26" s="8">
        <v>322</v>
      </c>
      <c r="B26" s="9" t="s">
        <v>32</v>
      </c>
      <c r="C26" s="55"/>
      <c r="D26" s="54"/>
      <c r="E26" s="54">
        <v>0</v>
      </c>
      <c r="F26" s="55">
        <v>0</v>
      </c>
      <c r="G26" s="34" t="e">
        <f t="shared" ref="G26" si="6">(F26/C26)*100</f>
        <v>#DIV/0!</v>
      </c>
      <c r="H26" s="37" t="e">
        <f t="shared" si="1"/>
        <v>#DIV/0!</v>
      </c>
      <c r="I26" s="73"/>
      <c r="J26" s="73"/>
      <c r="K26" s="72"/>
    </row>
    <row r="27" spans="1:11" s="1" customFormat="1" ht="14.1" customHeight="1">
      <c r="A27" s="8">
        <v>322</v>
      </c>
      <c r="B27" s="9" t="s">
        <v>20</v>
      </c>
      <c r="C27" s="55">
        <v>12215</v>
      </c>
      <c r="D27" s="54">
        <v>6000</v>
      </c>
      <c r="E27" s="54">
        <v>11030</v>
      </c>
      <c r="F27" s="55">
        <v>13805</v>
      </c>
      <c r="G27" s="34">
        <f t="shared" ref="G27" si="7">(F27/C27)*100</f>
        <v>113.0167826442898</v>
      </c>
      <c r="H27" s="37">
        <f t="shared" si="1"/>
        <v>125.15865820489573</v>
      </c>
      <c r="I27" s="73"/>
      <c r="J27" s="73"/>
      <c r="K27" s="72"/>
    </row>
    <row r="28" spans="1:11" s="1" customFormat="1" ht="14.1" customHeight="1">
      <c r="A28" s="8">
        <v>322</v>
      </c>
      <c r="B28" s="9" t="s">
        <v>126</v>
      </c>
      <c r="C28" s="90"/>
      <c r="D28" s="54"/>
      <c r="E28" s="54"/>
      <c r="F28" s="90">
        <v>0</v>
      </c>
      <c r="G28" s="34" t="e">
        <f t="shared" ref="G28" si="8">(F28/C28)*100</f>
        <v>#DIV/0!</v>
      </c>
      <c r="H28" s="37" t="e">
        <f t="shared" ref="H28" si="9">(F28/E28)*100</f>
        <v>#DIV/0!</v>
      </c>
      <c r="I28" s="73"/>
      <c r="J28" s="73"/>
      <c r="K28" s="72"/>
    </row>
    <row r="29" spans="1:11" s="1" customFormat="1" ht="14.1" customHeight="1">
      <c r="A29" s="8">
        <v>322</v>
      </c>
      <c r="B29" s="9" t="s">
        <v>29</v>
      </c>
      <c r="C29" s="90"/>
      <c r="D29" s="54"/>
      <c r="E29" s="54"/>
      <c r="F29" s="90">
        <v>0</v>
      </c>
      <c r="G29" s="34" t="e">
        <f t="shared" ref="G29" si="10">(F29/C29)*100</f>
        <v>#DIV/0!</v>
      </c>
      <c r="H29" s="37" t="e">
        <f t="shared" si="1"/>
        <v>#DIV/0!</v>
      </c>
      <c r="I29" s="73"/>
      <c r="J29" s="73"/>
      <c r="K29" s="72"/>
    </row>
    <row r="30" spans="1:11" s="1" customFormat="1" ht="14.1" customHeight="1">
      <c r="A30" s="8">
        <v>322</v>
      </c>
      <c r="B30" s="9" t="s">
        <v>22</v>
      </c>
      <c r="C30" s="90"/>
      <c r="D30" s="54"/>
      <c r="E30" s="54">
        <v>7000</v>
      </c>
      <c r="F30" s="90">
        <v>0</v>
      </c>
      <c r="G30" s="34"/>
      <c r="H30" s="37"/>
      <c r="I30" s="73"/>
      <c r="J30" s="73"/>
      <c r="K30" s="72"/>
    </row>
    <row r="31" spans="1:11" ht="14.1" customHeight="1">
      <c r="A31" s="8">
        <v>322</v>
      </c>
      <c r="B31" s="9" t="s">
        <v>23</v>
      </c>
      <c r="C31" s="55"/>
      <c r="D31" s="54">
        <v>8400</v>
      </c>
      <c r="E31" s="54">
        <v>8400</v>
      </c>
      <c r="F31" s="55">
        <v>0</v>
      </c>
      <c r="G31" s="34" t="e">
        <f t="shared" ref="G31" si="11">(F31/C31)*100</f>
        <v>#DIV/0!</v>
      </c>
      <c r="H31" s="37">
        <f t="shared" si="1"/>
        <v>0</v>
      </c>
      <c r="I31" s="73"/>
      <c r="J31" s="73"/>
      <c r="K31" s="72"/>
    </row>
    <row r="32" spans="1:11" ht="14.1" customHeight="1">
      <c r="A32" s="21">
        <v>323</v>
      </c>
      <c r="B32" s="94" t="s">
        <v>4</v>
      </c>
      <c r="C32" s="58">
        <f>SUM(C33:C35)</f>
        <v>5690</v>
      </c>
      <c r="D32" s="58">
        <f>SUM(D33:D35)</f>
        <v>15000</v>
      </c>
      <c r="E32" s="58">
        <f>SUM(E33:E35)</f>
        <v>12000</v>
      </c>
      <c r="F32" s="58">
        <f>SUM(F33:F35)</f>
        <v>2520</v>
      </c>
      <c r="G32" s="34">
        <f t="shared" ref="G32:G35" si="12">(F32/C32)*100</f>
        <v>44.288224956063274</v>
      </c>
      <c r="H32" s="37">
        <f t="shared" ref="H32:H35" si="13">(F32/E32)*100</f>
        <v>21</v>
      </c>
      <c r="I32" s="74"/>
      <c r="J32" s="74"/>
      <c r="K32" s="72"/>
    </row>
    <row r="33" spans="1:11" s="1" customFormat="1" ht="14.1" customHeight="1">
      <c r="A33" s="8">
        <v>323</v>
      </c>
      <c r="B33" s="94" t="s">
        <v>23</v>
      </c>
      <c r="C33" s="59"/>
      <c r="D33" s="93">
        <v>10000</v>
      </c>
      <c r="E33" s="93">
        <v>10000</v>
      </c>
      <c r="F33" s="59">
        <v>0</v>
      </c>
      <c r="G33" s="34" t="e">
        <f t="shared" si="12"/>
        <v>#DIV/0!</v>
      </c>
      <c r="H33" s="37">
        <f t="shared" si="13"/>
        <v>0</v>
      </c>
      <c r="I33" s="74"/>
      <c r="J33" s="74"/>
      <c r="K33" s="72"/>
    </row>
    <row r="34" spans="1:11" ht="14.1" customHeight="1">
      <c r="A34" s="8">
        <v>323</v>
      </c>
      <c r="B34" s="94" t="s">
        <v>21</v>
      </c>
      <c r="C34" s="90">
        <v>0</v>
      </c>
      <c r="D34" s="93">
        <v>0</v>
      </c>
      <c r="E34" s="93">
        <v>0</v>
      </c>
      <c r="F34" s="90">
        <v>2520</v>
      </c>
      <c r="G34" s="34" t="e">
        <f t="shared" si="12"/>
        <v>#DIV/0!</v>
      </c>
      <c r="H34" s="37" t="e">
        <f t="shared" si="13"/>
        <v>#DIV/0!</v>
      </c>
      <c r="I34" s="73"/>
      <c r="J34" s="73"/>
      <c r="K34" s="72"/>
    </row>
    <row r="35" spans="1:11" s="1" customFormat="1" ht="14.1" customHeight="1">
      <c r="A35" s="8">
        <v>323</v>
      </c>
      <c r="B35" s="94" t="s">
        <v>20</v>
      </c>
      <c r="C35" s="90">
        <v>5690</v>
      </c>
      <c r="D35" s="93">
        <v>5000</v>
      </c>
      <c r="E35" s="93">
        <v>2000</v>
      </c>
      <c r="F35" s="90">
        <v>0</v>
      </c>
      <c r="G35" s="34">
        <f t="shared" si="12"/>
        <v>0</v>
      </c>
      <c r="H35" s="37">
        <f t="shared" si="13"/>
        <v>0</v>
      </c>
      <c r="I35" s="73"/>
      <c r="J35" s="73"/>
      <c r="K35" s="72"/>
    </row>
    <row r="36" spans="1:11" ht="14.1" customHeight="1">
      <c r="A36" s="21">
        <v>329</v>
      </c>
      <c r="B36" s="95" t="s">
        <v>9</v>
      </c>
      <c r="C36" s="59">
        <f>SUM(C37:C41)</f>
        <v>132957.46000000002</v>
      </c>
      <c r="D36" s="58">
        <f>SUM(D37:D41)</f>
        <v>140914</v>
      </c>
      <c r="E36" s="58">
        <f>SUM(E37:E41)</f>
        <v>149914</v>
      </c>
      <c r="F36" s="59">
        <f>SUM(F37:F41)</f>
        <v>49102.509999999995</v>
      </c>
      <c r="G36" s="34">
        <f t="shared" si="0"/>
        <v>36.930992815295951</v>
      </c>
      <c r="H36" s="37">
        <f t="shared" si="1"/>
        <v>32.753785503688775</v>
      </c>
      <c r="I36" s="74"/>
      <c r="J36" s="74"/>
      <c r="K36" s="72"/>
    </row>
    <row r="37" spans="1:11" s="1" customFormat="1" ht="14.1" customHeight="1">
      <c r="A37" s="8">
        <v>329</v>
      </c>
      <c r="B37" s="9" t="s">
        <v>161</v>
      </c>
      <c r="C37" s="90">
        <v>0</v>
      </c>
      <c r="D37" s="54">
        <v>0</v>
      </c>
      <c r="E37" s="54">
        <v>10000</v>
      </c>
      <c r="F37" s="90">
        <v>4411.25</v>
      </c>
      <c r="G37" s="34"/>
      <c r="H37" s="37"/>
      <c r="I37" s="74"/>
      <c r="J37" s="74"/>
      <c r="K37" s="72"/>
    </row>
    <row r="38" spans="1:11" ht="14.1" customHeight="1">
      <c r="A38" s="8">
        <v>329</v>
      </c>
      <c r="B38" s="9" t="s">
        <v>23</v>
      </c>
      <c r="C38" s="90">
        <v>9518.41</v>
      </c>
      <c r="D38" s="54">
        <v>14500</v>
      </c>
      <c r="E38" s="54">
        <v>18500</v>
      </c>
      <c r="F38" s="90">
        <v>10755.63</v>
      </c>
      <c r="G38" s="34">
        <f t="shared" si="0"/>
        <v>112.9981793177642</v>
      </c>
      <c r="H38" s="37">
        <f t="shared" si="1"/>
        <v>58.138540540540539</v>
      </c>
      <c r="I38" s="73"/>
      <c r="J38" s="73"/>
      <c r="K38" s="72"/>
    </row>
    <row r="39" spans="1:11" ht="14.1" customHeight="1">
      <c r="A39" s="8">
        <v>329</v>
      </c>
      <c r="B39" s="9" t="s">
        <v>22</v>
      </c>
      <c r="C39" s="55">
        <v>76642.39</v>
      </c>
      <c r="D39" s="54">
        <v>85300</v>
      </c>
      <c r="E39" s="54">
        <v>80300</v>
      </c>
      <c r="F39" s="55">
        <v>33935.629999999997</v>
      </c>
      <c r="G39" s="34">
        <f t="shared" si="0"/>
        <v>44.27788590621978</v>
      </c>
      <c r="H39" s="37">
        <f t="shared" si="1"/>
        <v>42.261058530510581</v>
      </c>
      <c r="I39" s="73"/>
      <c r="J39" s="73"/>
      <c r="K39" s="72"/>
    </row>
    <row r="40" spans="1:11" ht="14.1" customHeight="1">
      <c r="A40" s="8">
        <v>329</v>
      </c>
      <c r="B40" s="9" t="s">
        <v>21</v>
      </c>
      <c r="C40" s="55">
        <v>9250</v>
      </c>
      <c r="D40" s="54">
        <v>3579</v>
      </c>
      <c r="E40" s="54">
        <v>3579</v>
      </c>
      <c r="F40" s="55">
        <v>0</v>
      </c>
      <c r="G40" s="34">
        <f t="shared" ref="G40" si="14">(F40/C40)*100</f>
        <v>0</v>
      </c>
      <c r="H40" s="37">
        <f t="shared" ref="H40" si="15">(F40/E40)*100</f>
        <v>0</v>
      </c>
      <c r="I40" s="73"/>
      <c r="J40" s="73"/>
      <c r="K40" s="72"/>
    </row>
    <row r="41" spans="1:11" ht="14.1" customHeight="1">
      <c r="A41" s="8">
        <v>329</v>
      </c>
      <c r="B41" s="9" t="s">
        <v>20</v>
      </c>
      <c r="C41" s="55">
        <v>37546.660000000003</v>
      </c>
      <c r="D41" s="54">
        <v>37535</v>
      </c>
      <c r="E41" s="54">
        <v>37535</v>
      </c>
      <c r="F41" s="55">
        <v>0</v>
      </c>
      <c r="G41" s="34">
        <f t="shared" si="0"/>
        <v>0</v>
      </c>
      <c r="H41" s="37">
        <f t="shared" si="1"/>
        <v>0</v>
      </c>
      <c r="I41" s="73"/>
      <c r="J41" s="73"/>
      <c r="K41" s="72"/>
    </row>
    <row r="42" spans="1:11" s="1" customFormat="1" ht="14.1" customHeight="1">
      <c r="A42" s="21">
        <v>343</v>
      </c>
      <c r="B42" s="11" t="s">
        <v>106</v>
      </c>
      <c r="C42" s="90"/>
      <c r="D42" s="58">
        <f>SUM(D44:D44)</f>
        <v>0</v>
      </c>
      <c r="E42" s="58">
        <f>SUM(E44:E44)</f>
        <v>0</v>
      </c>
      <c r="F42" s="59">
        <f>SUM(F43:F44)</f>
        <v>899.68</v>
      </c>
      <c r="G42" s="34"/>
      <c r="H42" s="37"/>
      <c r="I42" s="73"/>
      <c r="J42" s="73"/>
      <c r="K42" s="72"/>
    </row>
    <row r="43" spans="1:11" s="1" customFormat="1" ht="14.1" customHeight="1">
      <c r="A43" s="8">
        <v>343</v>
      </c>
      <c r="B43" s="9" t="s">
        <v>162</v>
      </c>
      <c r="C43" s="90"/>
      <c r="D43" s="93"/>
      <c r="E43" s="93"/>
      <c r="F43" s="90">
        <v>899.68</v>
      </c>
      <c r="G43" s="34"/>
      <c r="H43" s="37"/>
      <c r="I43" s="73"/>
      <c r="J43" s="73"/>
      <c r="K43" s="72"/>
    </row>
    <row r="44" spans="1:11" s="1" customFormat="1" ht="14.1" customHeight="1">
      <c r="A44" s="8">
        <v>343</v>
      </c>
      <c r="B44" s="9" t="s">
        <v>21</v>
      </c>
      <c r="C44" s="90"/>
      <c r="D44" s="93"/>
      <c r="E44" s="93"/>
      <c r="F44" s="90"/>
      <c r="G44" s="34"/>
      <c r="H44" s="37"/>
      <c r="I44" s="73"/>
      <c r="J44" s="73"/>
      <c r="K44" s="72"/>
    </row>
    <row r="45" spans="1:11" s="1" customFormat="1" ht="14.1" customHeight="1">
      <c r="A45" s="21">
        <v>381</v>
      </c>
      <c r="B45" s="11" t="s">
        <v>110</v>
      </c>
      <c r="C45" s="58">
        <f>SUM(C46:C46)</f>
        <v>0</v>
      </c>
      <c r="D45" s="58">
        <f>SUM(D46:D46)</f>
        <v>1000</v>
      </c>
      <c r="E45" s="58">
        <f>SUM(E46:E46)</f>
        <v>1000</v>
      </c>
      <c r="F45" s="58">
        <f>SUM(F46:F46)</f>
        <v>500</v>
      </c>
      <c r="G45" s="34" t="e">
        <f t="shared" ref="G45:G50" si="16">(F45/C45)*100</f>
        <v>#DIV/0!</v>
      </c>
      <c r="H45" s="37">
        <f t="shared" ref="H45:H50" si="17">(F45/E45)*100</f>
        <v>50</v>
      </c>
      <c r="I45" s="73"/>
      <c r="J45" s="73"/>
      <c r="K45" s="72"/>
    </row>
    <row r="46" spans="1:11" s="1" customFormat="1" ht="14.1" customHeight="1">
      <c r="A46" s="8">
        <v>381</v>
      </c>
      <c r="B46" s="9" t="s">
        <v>20</v>
      </c>
      <c r="C46" s="90"/>
      <c r="D46" s="93">
        <v>1000</v>
      </c>
      <c r="E46" s="93">
        <v>1000</v>
      </c>
      <c r="F46" s="90">
        <v>500</v>
      </c>
      <c r="G46" s="34" t="e">
        <f t="shared" si="16"/>
        <v>#DIV/0!</v>
      </c>
      <c r="H46" s="37">
        <f t="shared" si="17"/>
        <v>50</v>
      </c>
      <c r="I46" s="73"/>
      <c r="J46" s="73"/>
      <c r="K46" s="72"/>
    </row>
    <row r="47" spans="1:11" s="1" customFormat="1" ht="14.1" customHeight="1">
      <c r="A47" s="21">
        <v>412</v>
      </c>
      <c r="B47" s="11" t="s">
        <v>107</v>
      </c>
      <c r="C47" s="58">
        <f>SUM(C48)</f>
        <v>554.44000000000005</v>
      </c>
      <c r="D47" s="58">
        <f>SUM(D48:D48)</f>
        <v>0</v>
      </c>
      <c r="E47" s="58">
        <f>SUM(E48:E48)</f>
        <v>0</v>
      </c>
      <c r="F47" s="58">
        <f>SUM(F48)</f>
        <v>0</v>
      </c>
      <c r="G47" s="34">
        <f t="shared" si="16"/>
        <v>0</v>
      </c>
      <c r="H47" s="37" t="e">
        <f t="shared" si="17"/>
        <v>#DIV/0!</v>
      </c>
      <c r="I47" s="73"/>
      <c r="J47" s="73"/>
      <c r="K47" s="72"/>
    </row>
    <row r="48" spans="1:11" s="1" customFormat="1" ht="14.1" customHeight="1">
      <c r="A48" s="8">
        <v>412</v>
      </c>
      <c r="B48" s="9" t="s">
        <v>19</v>
      </c>
      <c r="C48" s="59">
        <v>554.44000000000005</v>
      </c>
      <c r="D48" s="93"/>
      <c r="E48" s="58"/>
      <c r="F48" s="59"/>
      <c r="G48" s="34">
        <f t="shared" si="16"/>
        <v>0</v>
      </c>
      <c r="H48" s="37" t="e">
        <f t="shared" si="17"/>
        <v>#DIV/0!</v>
      </c>
      <c r="I48" s="74"/>
      <c r="J48" s="74"/>
      <c r="K48" s="72"/>
    </row>
    <row r="49" spans="1:11" s="1" customFormat="1" ht="14.1" customHeight="1">
      <c r="A49" s="21">
        <v>422</v>
      </c>
      <c r="B49" s="11" t="s">
        <v>108</v>
      </c>
      <c r="C49" s="58">
        <f>SUM(C50:C50)</f>
        <v>85.54</v>
      </c>
      <c r="D49" s="58">
        <f>SUM(D50:D50)</f>
        <v>0</v>
      </c>
      <c r="E49" s="58">
        <f>SUM(E50:E50)</f>
        <v>0</v>
      </c>
      <c r="F49" s="58">
        <f>SUM(F50:F50)</f>
        <v>0</v>
      </c>
      <c r="G49" s="34">
        <f t="shared" si="16"/>
        <v>0</v>
      </c>
      <c r="H49" s="37" t="e">
        <f t="shared" si="17"/>
        <v>#DIV/0!</v>
      </c>
      <c r="I49" s="74"/>
      <c r="J49" s="74"/>
      <c r="K49" s="72"/>
    </row>
    <row r="50" spans="1:11" ht="14.1" customHeight="1">
      <c r="A50" s="8">
        <v>422</v>
      </c>
      <c r="B50" s="94" t="s">
        <v>46</v>
      </c>
      <c r="C50" s="90">
        <v>85.54</v>
      </c>
      <c r="D50" s="93"/>
      <c r="E50" s="93">
        <v>0</v>
      </c>
      <c r="F50" s="90">
        <v>0</v>
      </c>
      <c r="G50" s="34">
        <f t="shared" si="16"/>
        <v>0</v>
      </c>
      <c r="H50" s="37" t="e">
        <f t="shared" si="17"/>
        <v>#DIV/0!</v>
      </c>
      <c r="I50" s="74"/>
      <c r="J50" s="74"/>
      <c r="K50" s="72"/>
    </row>
    <row r="51" spans="1:11" s="1" customFormat="1" ht="14.1" customHeight="1">
      <c r="A51" s="21">
        <v>424</v>
      </c>
      <c r="B51" s="95" t="s">
        <v>109</v>
      </c>
      <c r="C51" s="58">
        <f>SUM(C52:C52)</f>
        <v>0</v>
      </c>
      <c r="D51" s="58">
        <f>SUM(D52:D52)</f>
        <v>0</v>
      </c>
      <c r="E51" s="58">
        <f>SUM(E52:E52)</f>
        <v>0</v>
      </c>
      <c r="F51" s="58">
        <f>SUM(F52:F52)</f>
        <v>0</v>
      </c>
      <c r="G51" s="34" t="e">
        <f t="shared" ref="G51" si="18">(F51/C51)*100</f>
        <v>#DIV/0!</v>
      </c>
      <c r="H51" s="37" t="e">
        <f t="shared" ref="H51" si="19">(F51/E51)*100</f>
        <v>#DIV/0!</v>
      </c>
      <c r="I51" s="74"/>
      <c r="J51" s="74"/>
      <c r="K51" s="72"/>
    </row>
    <row r="52" spans="1:11" ht="14.1" customHeight="1">
      <c r="A52" s="8">
        <v>424</v>
      </c>
      <c r="B52" s="94" t="s">
        <v>47</v>
      </c>
      <c r="C52" s="54">
        <v>0</v>
      </c>
      <c r="D52" s="93"/>
      <c r="E52" s="54">
        <v>0</v>
      </c>
      <c r="F52" s="54">
        <v>0</v>
      </c>
      <c r="G52" s="34" t="e">
        <f t="shared" si="0"/>
        <v>#DIV/0!</v>
      </c>
      <c r="H52" s="37" t="e">
        <f t="shared" si="1"/>
        <v>#DIV/0!</v>
      </c>
      <c r="I52" s="74"/>
      <c r="J52" s="74"/>
      <c r="K52" s="72"/>
    </row>
    <row r="53" spans="1:11" ht="14.1" customHeight="1">
      <c r="A53" s="9"/>
      <c r="B53" s="9"/>
      <c r="C53" s="56">
        <f>SUM(C19+C21+C25+C32+C36+C42+C45+C47+C49+C51)</f>
        <v>152723.44000000003</v>
      </c>
      <c r="D53" s="56">
        <f>SUM(D19+D21+D25+D32+D36+D42+D45+D47+D49+D51)</f>
        <v>177214</v>
      </c>
      <c r="E53" s="56">
        <f>SUM(E19+E21+E25+E32+E36+E42+E45+E47+E49+E51)</f>
        <v>194544</v>
      </c>
      <c r="F53" s="56">
        <f>SUM(F19+F21+F25+F32+F36+F42+F45+F47+F49+F51)</f>
        <v>69085.189999999988</v>
      </c>
      <c r="G53" s="34">
        <f t="shared" si="0"/>
        <v>45.235485790524343</v>
      </c>
      <c r="H53" s="37">
        <f t="shared" si="1"/>
        <v>35.511344477341886</v>
      </c>
      <c r="I53" s="71"/>
      <c r="J53" s="71"/>
      <c r="K53" s="72"/>
    </row>
    <row r="54" spans="1:11" s="1" customFormat="1" ht="14.1" customHeight="1">
      <c r="A54" s="9"/>
      <c r="B54" s="11" t="s">
        <v>44</v>
      </c>
      <c r="C54" s="61"/>
      <c r="D54" s="61"/>
      <c r="E54" s="60"/>
      <c r="F54" s="63"/>
      <c r="G54" s="34"/>
      <c r="H54" s="37"/>
      <c r="I54" s="71"/>
      <c r="J54" s="71"/>
      <c r="K54" s="72"/>
    </row>
    <row r="55" spans="1:11" s="1" customFormat="1" ht="14.1" customHeight="1">
      <c r="A55" s="11">
        <v>32</v>
      </c>
      <c r="B55" s="11" t="s">
        <v>13</v>
      </c>
      <c r="C55" s="88">
        <f>SUM(C56:C57)</f>
        <v>0</v>
      </c>
      <c r="D55" s="88">
        <f>SUM(D56:D57)</f>
        <v>0</v>
      </c>
      <c r="E55" s="56">
        <f>SUM(E56:E57)</f>
        <v>0</v>
      </c>
      <c r="F55" s="57">
        <f>SUM(F56:F57)</f>
        <v>0</v>
      </c>
      <c r="G55" s="34" t="e">
        <f t="shared" si="0"/>
        <v>#DIV/0!</v>
      </c>
      <c r="H55" s="37" t="e">
        <f t="shared" si="1"/>
        <v>#DIV/0!</v>
      </c>
      <c r="I55" s="71"/>
      <c r="J55" s="71"/>
      <c r="K55" s="72"/>
    </row>
    <row r="56" spans="1:11" s="1" customFormat="1" ht="14.1" customHeight="1">
      <c r="A56" s="9">
        <v>324</v>
      </c>
      <c r="B56" s="9" t="s">
        <v>24</v>
      </c>
      <c r="C56" s="54">
        <v>0</v>
      </c>
      <c r="D56" s="54"/>
      <c r="E56" s="64">
        <v>0</v>
      </c>
      <c r="F56" s="65">
        <v>0</v>
      </c>
      <c r="G56" s="34" t="e">
        <f t="shared" si="0"/>
        <v>#DIV/0!</v>
      </c>
      <c r="H56" s="37" t="e">
        <f t="shared" si="1"/>
        <v>#DIV/0!</v>
      </c>
      <c r="I56" s="75"/>
      <c r="J56" s="75"/>
      <c r="K56" s="72"/>
    </row>
    <row r="57" spans="1:11" s="1" customFormat="1" ht="14.1" customHeight="1">
      <c r="A57" s="9">
        <v>324</v>
      </c>
      <c r="B57" s="9" t="s">
        <v>25</v>
      </c>
      <c r="C57" s="54">
        <v>0</v>
      </c>
      <c r="D57" s="54"/>
      <c r="E57" s="64">
        <v>0</v>
      </c>
      <c r="F57" s="98">
        <v>0</v>
      </c>
      <c r="G57" s="34" t="e">
        <f t="shared" ref="G57" si="20">(F57/C57)*100</f>
        <v>#DIV/0!</v>
      </c>
      <c r="H57" s="37" t="e">
        <f t="shared" ref="H57" si="21">(F57/E57)*100</f>
        <v>#DIV/0!</v>
      </c>
      <c r="I57" s="75"/>
      <c r="J57" s="75"/>
      <c r="K57" s="72"/>
    </row>
    <row r="58" spans="1:11" s="1" customFormat="1" ht="14.1" customHeight="1">
      <c r="A58" s="9"/>
      <c r="B58" s="9"/>
      <c r="C58" s="54"/>
      <c r="D58" s="54"/>
      <c r="E58" s="64"/>
      <c r="F58" s="65"/>
      <c r="G58" s="34"/>
      <c r="H58" s="37"/>
      <c r="I58" s="75"/>
      <c r="J58" s="75"/>
      <c r="K58" s="72"/>
    </row>
    <row r="59" spans="1:11" s="1" customFormat="1" ht="14.1" customHeight="1">
      <c r="A59" s="9"/>
      <c r="B59" s="10" t="s">
        <v>48</v>
      </c>
      <c r="C59" s="60"/>
      <c r="D59" s="60"/>
      <c r="E59" s="60"/>
      <c r="F59" s="63"/>
      <c r="G59" s="34"/>
      <c r="H59" s="37"/>
      <c r="I59" s="71"/>
      <c r="J59" s="71"/>
      <c r="K59" s="72"/>
    </row>
    <row r="60" spans="1:11" s="1" customFormat="1" ht="14.1" customHeight="1">
      <c r="A60" s="11">
        <v>32</v>
      </c>
      <c r="B60" s="11" t="s">
        <v>13</v>
      </c>
      <c r="C60" s="88">
        <f>SUM(C62:C64)</f>
        <v>0</v>
      </c>
      <c r="D60" s="88">
        <f>SUM(D62:D64)</f>
        <v>0</v>
      </c>
      <c r="E60" s="88">
        <f>SUM(E62:E64)</f>
        <v>0</v>
      </c>
      <c r="F60" s="88">
        <f>SUM(F62:F64)</f>
        <v>0</v>
      </c>
      <c r="G60" s="34" t="e">
        <f t="shared" ref="G60" si="22">(F60/C60)*100</f>
        <v>#DIV/0!</v>
      </c>
      <c r="H60" s="37" t="e">
        <f t="shared" ref="H60" si="23">(F60/E60)*100</f>
        <v>#DIV/0!</v>
      </c>
      <c r="I60" s="75"/>
      <c r="J60" s="71"/>
      <c r="K60" s="72"/>
    </row>
    <row r="61" spans="1:11" s="1" customFormat="1" ht="14.1" customHeight="1">
      <c r="A61" s="11">
        <v>322</v>
      </c>
      <c r="B61" s="9" t="s">
        <v>14</v>
      </c>
      <c r="C61" s="54"/>
      <c r="D61" s="54"/>
      <c r="E61" s="60"/>
      <c r="F61" s="63"/>
      <c r="G61" s="34" t="e">
        <f t="shared" ref="G61" si="24">(F61/C61)*100</f>
        <v>#DIV/0!</v>
      </c>
      <c r="H61" s="37" t="e">
        <f t="shared" ref="H61" si="25">(F61/E61)*100</f>
        <v>#DIV/0!</v>
      </c>
      <c r="I61" s="71"/>
      <c r="J61" s="71"/>
      <c r="K61" s="72"/>
    </row>
    <row r="62" spans="1:11" s="1" customFormat="1" ht="14.1" customHeight="1">
      <c r="A62" s="9">
        <v>32224</v>
      </c>
      <c r="B62" s="9" t="s">
        <v>37</v>
      </c>
      <c r="C62" s="54">
        <v>0</v>
      </c>
      <c r="D62" s="54"/>
      <c r="E62" s="64"/>
      <c r="F62" s="65"/>
      <c r="G62" s="34" t="e">
        <f t="shared" ref="G62" si="26">(F62/C62)*100</f>
        <v>#DIV/0!</v>
      </c>
      <c r="H62" s="37" t="e">
        <f t="shared" ref="H62" si="27">(F62/E62)*100</f>
        <v>#DIV/0!</v>
      </c>
      <c r="I62" s="75"/>
      <c r="J62" s="75"/>
      <c r="K62" s="72"/>
    </row>
    <row r="63" spans="1:11" s="1" customFormat="1" ht="14.1" customHeight="1">
      <c r="A63" s="9">
        <v>32224</v>
      </c>
      <c r="B63" s="9" t="s">
        <v>104</v>
      </c>
      <c r="C63" s="54">
        <v>0</v>
      </c>
      <c r="D63" s="54"/>
      <c r="E63" s="64"/>
      <c r="F63" s="65">
        <v>0</v>
      </c>
      <c r="G63" s="34" t="e">
        <f t="shared" ref="G63:G64" si="28">(F63/C63)*100</f>
        <v>#DIV/0!</v>
      </c>
      <c r="H63" s="37" t="e">
        <f t="shared" ref="H63:H64" si="29">(F63/E63)*100</f>
        <v>#DIV/0!</v>
      </c>
      <c r="I63" s="16"/>
      <c r="J63" s="16"/>
      <c r="K63" s="7"/>
    </row>
    <row r="64" spans="1:11" s="1" customFormat="1" ht="14.1" customHeight="1">
      <c r="A64" s="9">
        <v>32224</v>
      </c>
      <c r="B64" s="9" t="s">
        <v>16</v>
      </c>
      <c r="C64" s="54"/>
      <c r="D64" s="54"/>
      <c r="E64" s="64"/>
      <c r="F64" s="65"/>
      <c r="G64" s="34" t="e">
        <f t="shared" si="28"/>
        <v>#DIV/0!</v>
      </c>
      <c r="H64" s="37" t="e">
        <f t="shared" si="29"/>
        <v>#DIV/0!</v>
      </c>
      <c r="I64" s="76"/>
      <c r="J64" s="76"/>
      <c r="K64" s="7"/>
    </row>
    <row r="65" spans="1:11" s="1" customFormat="1" ht="14.1" customHeight="1">
      <c r="A65" s="9"/>
      <c r="B65" s="9"/>
      <c r="C65" s="54"/>
      <c r="D65" s="54"/>
      <c r="E65" s="64"/>
      <c r="F65" s="65"/>
      <c r="G65" s="34"/>
      <c r="H65" s="37"/>
      <c r="I65" s="76"/>
      <c r="J65" s="76"/>
      <c r="K65" s="7"/>
    </row>
    <row r="66" spans="1:11" s="1" customFormat="1" ht="14.1" customHeight="1">
      <c r="A66" s="9"/>
      <c r="B66" s="10" t="s">
        <v>45</v>
      </c>
      <c r="C66" s="60"/>
      <c r="D66" s="60"/>
      <c r="E66" s="91"/>
      <c r="F66" s="92"/>
      <c r="G66" s="34"/>
      <c r="H66" s="37"/>
      <c r="I66" s="96"/>
      <c r="J66" s="96"/>
      <c r="K66" s="7"/>
    </row>
    <row r="67" spans="1:11" s="1" customFormat="1" ht="14.1" customHeight="1">
      <c r="A67" s="9">
        <v>31</v>
      </c>
      <c r="B67" s="9" t="s">
        <v>15</v>
      </c>
      <c r="C67" s="88">
        <f>SUM(C68:C72)</f>
        <v>51430.03</v>
      </c>
      <c r="D67" s="56">
        <f>SUM(D68:D72)</f>
        <v>55000</v>
      </c>
      <c r="E67" s="56">
        <f>SUM(E68:E72)</f>
        <v>50220</v>
      </c>
      <c r="F67" s="57">
        <f>SUM(F68:F72)</f>
        <v>50148.52</v>
      </c>
      <c r="G67" s="34">
        <f t="shared" ref="G67" si="30">(F67/C67)*100</f>
        <v>97.508245668921447</v>
      </c>
      <c r="H67" s="37">
        <f t="shared" ref="H67" si="31">(F67/E67)*100</f>
        <v>99.857666268418953</v>
      </c>
      <c r="I67" s="77"/>
      <c r="J67" s="77"/>
      <c r="K67" s="7"/>
    </row>
    <row r="68" spans="1:11" s="1" customFormat="1" ht="14.1" customHeight="1">
      <c r="A68" s="9">
        <v>311</v>
      </c>
      <c r="B68" s="9" t="s">
        <v>36</v>
      </c>
      <c r="C68" s="65">
        <v>29812.5</v>
      </c>
      <c r="D68" s="64">
        <v>22317</v>
      </c>
      <c r="E68" s="64">
        <v>20200</v>
      </c>
      <c r="F68" s="65">
        <v>20187.5</v>
      </c>
      <c r="G68" s="34">
        <f t="shared" si="0"/>
        <v>67.714884696016782</v>
      </c>
      <c r="H68" s="37">
        <f t="shared" si="1"/>
        <v>99.938118811881196</v>
      </c>
      <c r="I68" s="76"/>
      <c r="J68" s="76"/>
      <c r="K68" s="7"/>
    </row>
    <row r="69" spans="1:11" s="1" customFormat="1" ht="14.1" customHeight="1">
      <c r="A69" s="9">
        <v>311</v>
      </c>
      <c r="B69" s="9" t="s">
        <v>121</v>
      </c>
      <c r="C69" s="65">
        <v>12187.5</v>
      </c>
      <c r="D69" s="64">
        <v>22317</v>
      </c>
      <c r="E69" s="64">
        <v>20750</v>
      </c>
      <c r="F69" s="65">
        <v>20712.5</v>
      </c>
      <c r="G69" s="34">
        <f t="shared" ref="G69" si="32">(F69/C69)*100</f>
        <v>169.94871794871796</v>
      </c>
      <c r="H69" s="37">
        <f t="shared" ref="H69" si="33">(F69/E69)*100</f>
        <v>99.819277108433738</v>
      </c>
      <c r="I69" s="76"/>
      <c r="J69" s="76"/>
      <c r="K69" s="7"/>
    </row>
    <row r="70" spans="1:11" s="1" customFormat="1" ht="14.1" customHeight="1">
      <c r="A70" s="9">
        <v>312</v>
      </c>
      <c r="B70" s="9" t="s">
        <v>122</v>
      </c>
      <c r="C70" s="65">
        <v>2500</v>
      </c>
      <c r="D70" s="64">
        <v>3000</v>
      </c>
      <c r="E70" s="64">
        <v>2500</v>
      </c>
      <c r="F70" s="65">
        <v>2500</v>
      </c>
      <c r="G70" s="34">
        <f t="shared" si="0"/>
        <v>100</v>
      </c>
      <c r="H70" s="37">
        <f t="shared" si="1"/>
        <v>100</v>
      </c>
      <c r="I70" s="76"/>
      <c r="J70" s="76"/>
      <c r="K70" s="7"/>
    </row>
    <row r="71" spans="1:11" s="1" customFormat="1" ht="14.1" customHeight="1">
      <c r="A71" s="9">
        <v>313</v>
      </c>
      <c r="B71" s="9" t="s">
        <v>26</v>
      </c>
      <c r="C71" s="65">
        <v>4919.09</v>
      </c>
      <c r="D71" s="64">
        <v>3683</v>
      </c>
      <c r="E71" s="64">
        <v>3350</v>
      </c>
      <c r="F71" s="65">
        <v>3330.95</v>
      </c>
      <c r="G71" s="34">
        <f t="shared" si="0"/>
        <v>67.714760250371512</v>
      </c>
      <c r="H71" s="37">
        <f t="shared" si="1"/>
        <v>99.431343283582081</v>
      </c>
      <c r="I71" s="76"/>
      <c r="J71" s="76"/>
      <c r="K71" s="7"/>
    </row>
    <row r="72" spans="1:11" s="1" customFormat="1" ht="14.1" customHeight="1">
      <c r="A72" s="9">
        <v>313</v>
      </c>
      <c r="B72" s="9" t="s">
        <v>123</v>
      </c>
      <c r="C72" s="65">
        <v>2010.94</v>
      </c>
      <c r="D72" s="64">
        <v>3683</v>
      </c>
      <c r="E72" s="64">
        <v>3420</v>
      </c>
      <c r="F72" s="65">
        <v>3417.57</v>
      </c>
      <c r="G72" s="34">
        <f t="shared" ref="G72" si="34">(F72/C72)*100</f>
        <v>169.94887962843248</v>
      </c>
      <c r="H72" s="37">
        <f t="shared" ref="H72" si="35">(F72/E72)*100</f>
        <v>99.928947368421063</v>
      </c>
      <c r="I72" s="76"/>
      <c r="J72" s="76"/>
      <c r="K72" s="7"/>
    </row>
    <row r="73" spans="1:11" s="1" customFormat="1" ht="14.1" customHeight="1">
      <c r="A73" s="9">
        <v>32</v>
      </c>
      <c r="B73" s="9" t="s">
        <v>13</v>
      </c>
      <c r="C73" s="63">
        <f>SUM(C74:C75)</f>
        <v>0</v>
      </c>
      <c r="D73" s="60">
        <f>SUM(D74:D75)</f>
        <v>0</v>
      </c>
      <c r="E73" s="60">
        <f>SUM(E74:E75)</f>
        <v>0</v>
      </c>
      <c r="F73" s="63">
        <f>SUM(F74:F75)</f>
        <v>0</v>
      </c>
      <c r="G73" s="34" t="e">
        <f t="shared" si="0"/>
        <v>#DIV/0!</v>
      </c>
      <c r="H73" s="37" t="e">
        <f t="shared" si="1"/>
        <v>#DIV/0!</v>
      </c>
      <c r="I73" s="77"/>
      <c r="J73" s="77"/>
      <c r="K73" s="7"/>
    </row>
    <row r="74" spans="1:11" s="1" customFormat="1" ht="14.1" customHeight="1">
      <c r="A74" s="9">
        <v>321</v>
      </c>
      <c r="B74" s="9" t="s">
        <v>49</v>
      </c>
      <c r="C74" s="54"/>
      <c r="D74" s="64"/>
      <c r="E74" s="64"/>
      <c r="F74" s="65"/>
      <c r="G74" s="34" t="e">
        <f t="shared" ref="G74" si="36">(F74/C74)*100</f>
        <v>#DIV/0!</v>
      </c>
      <c r="H74" s="37" t="e">
        <f t="shared" ref="H74" si="37">(F74/E74)*100</f>
        <v>#DIV/0!</v>
      </c>
      <c r="I74" s="76"/>
      <c r="J74" s="76"/>
      <c r="K74" s="7"/>
    </row>
    <row r="75" spans="1:11" s="1" customFormat="1" ht="14.1" customHeight="1">
      <c r="A75" s="9">
        <v>321</v>
      </c>
      <c r="B75" s="9" t="s">
        <v>50</v>
      </c>
      <c r="C75" s="54"/>
      <c r="D75" s="54"/>
      <c r="E75" s="64"/>
      <c r="F75" s="65"/>
      <c r="G75" s="34" t="e">
        <f t="shared" si="0"/>
        <v>#DIV/0!</v>
      </c>
      <c r="H75" s="37" t="e">
        <f t="shared" si="1"/>
        <v>#DIV/0!</v>
      </c>
      <c r="I75" s="76"/>
      <c r="J75" s="76"/>
      <c r="K75" s="7"/>
    </row>
    <row r="76" spans="1:11" s="1" customFormat="1" ht="14.1" customHeight="1">
      <c r="A76" s="9"/>
      <c r="B76" s="9"/>
      <c r="C76" s="54"/>
      <c r="D76" s="54"/>
      <c r="E76" s="64"/>
      <c r="F76" s="65"/>
      <c r="G76" s="34"/>
      <c r="H76" s="37"/>
      <c r="I76" s="76"/>
      <c r="J76" s="76"/>
      <c r="K76" s="7"/>
    </row>
    <row r="77" spans="1:11" s="1" customFormat="1" ht="14.1" customHeight="1">
      <c r="A77" s="9"/>
      <c r="B77" s="10" t="s">
        <v>111</v>
      </c>
      <c r="C77" s="88">
        <f>SUM(C78:C80)</f>
        <v>0</v>
      </c>
      <c r="D77" s="88">
        <f>SUM(D78:D80)</f>
        <v>0</v>
      </c>
      <c r="E77" s="88">
        <f>SUM(E78:E80)</f>
        <v>0</v>
      </c>
      <c r="F77" s="88">
        <f>SUM(F78:F80)</f>
        <v>0</v>
      </c>
      <c r="G77" s="34" t="e">
        <f t="shared" ref="G77:G80" si="38">(F77/C77)*100</f>
        <v>#DIV/0!</v>
      </c>
      <c r="H77" s="37" t="e">
        <f t="shared" ref="H77:H80" si="39">(F77/E77)*100</f>
        <v>#DIV/0!</v>
      </c>
      <c r="I77" s="76"/>
      <c r="J77" s="76"/>
      <c r="K77" s="7"/>
    </row>
    <row r="78" spans="1:11" s="1" customFormat="1" ht="14.1" customHeight="1">
      <c r="A78" s="8">
        <v>312</v>
      </c>
      <c r="B78" s="9" t="s">
        <v>21</v>
      </c>
      <c r="C78" s="54">
        <v>0</v>
      </c>
      <c r="D78" s="54"/>
      <c r="E78" s="64"/>
      <c r="F78" s="65"/>
      <c r="G78" s="34" t="e">
        <f t="shared" si="38"/>
        <v>#DIV/0!</v>
      </c>
      <c r="H78" s="37" t="e">
        <f t="shared" si="39"/>
        <v>#DIV/0!</v>
      </c>
      <c r="I78" s="76"/>
      <c r="J78" s="76"/>
      <c r="K78" s="7"/>
    </row>
    <row r="79" spans="1:11" s="1" customFormat="1" ht="14.1" customHeight="1">
      <c r="A79" s="8">
        <v>329</v>
      </c>
      <c r="B79" s="9" t="s">
        <v>21</v>
      </c>
      <c r="C79" s="54">
        <v>0</v>
      </c>
      <c r="D79" s="54"/>
      <c r="E79" s="64"/>
      <c r="F79" s="65"/>
      <c r="G79" s="34" t="e">
        <f t="shared" si="38"/>
        <v>#DIV/0!</v>
      </c>
      <c r="H79" s="37" t="e">
        <f t="shared" si="39"/>
        <v>#DIV/0!</v>
      </c>
      <c r="I79" s="76"/>
      <c r="J79" s="76"/>
      <c r="K79" s="7"/>
    </row>
    <row r="80" spans="1:11" s="1" customFormat="1" ht="14.1" customHeight="1">
      <c r="A80" s="8">
        <v>343</v>
      </c>
      <c r="B80" s="9" t="s">
        <v>21</v>
      </c>
      <c r="C80" s="54">
        <v>0</v>
      </c>
      <c r="D80" s="54"/>
      <c r="E80" s="64"/>
      <c r="F80" s="65"/>
      <c r="G80" s="34" t="e">
        <f t="shared" si="38"/>
        <v>#DIV/0!</v>
      </c>
      <c r="H80" s="37" t="e">
        <f t="shared" si="39"/>
        <v>#DIV/0!</v>
      </c>
      <c r="I80" s="76"/>
      <c r="J80" s="76"/>
      <c r="K80" s="7"/>
    </row>
    <row r="81" spans="1:11" s="1" customFormat="1" ht="14.1" customHeight="1">
      <c r="A81" s="9"/>
      <c r="B81" s="51"/>
      <c r="C81" s="54"/>
      <c r="D81" s="54"/>
      <c r="E81" s="64"/>
      <c r="F81" s="65"/>
      <c r="G81" s="34"/>
      <c r="H81" s="37"/>
      <c r="I81" s="76"/>
      <c r="J81" s="76"/>
      <c r="K81" s="7"/>
    </row>
    <row r="82" spans="1:11" s="1" customFormat="1" ht="14.1" customHeight="1">
      <c r="A82" s="9"/>
      <c r="B82" s="11" t="s">
        <v>51</v>
      </c>
      <c r="C82" s="61"/>
      <c r="D82" s="61"/>
      <c r="E82" s="91"/>
      <c r="F82" s="92"/>
      <c r="G82" s="34"/>
      <c r="H82" s="37"/>
      <c r="I82" s="96"/>
      <c r="J82" s="96"/>
      <c r="K82" s="7"/>
    </row>
    <row r="83" spans="1:11" s="1" customFormat="1" ht="14.1" customHeight="1">
      <c r="A83" s="9">
        <v>42</v>
      </c>
      <c r="B83" s="9" t="s">
        <v>27</v>
      </c>
      <c r="C83" s="56">
        <f>SUM(C84:C87)</f>
        <v>25749.95</v>
      </c>
      <c r="D83" s="88">
        <f>SUM(D84:D85)</f>
        <v>0</v>
      </c>
      <c r="E83" s="56">
        <f>SUM(E84:E87)</f>
        <v>0</v>
      </c>
      <c r="F83" s="56">
        <f>SUM(F84:F87)</f>
        <v>4000</v>
      </c>
      <c r="G83" s="34">
        <f t="shared" ref="G83:G87" si="40">(F83/C83)*100</f>
        <v>15.534010745651933</v>
      </c>
      <c r="H83" s="37" t="e">
        <f t="shared" ref="H83:H87" si="41">(F83/E83)*100</f>
        <v>#DIV/0!</v>
      </c>
      <c r="I83" s="76"/>
      <c r="J83" s="76"/>
      <c r="K83" s="7"/>
    </row>
    <row r="84" spans="1:11" s="1" customFormat="1" ht="14.1" customHeight="1">
      <c r="A84" s="9">
        <v>422</v>
      </c>
      <c r="B84" s="9" t="s">
        <v>28</v>
      </c>
      <c r="C84" s="65">
        <v>23098</v>
      </c>
      <c r="D84" s="54"/>
      <c r="E84" s="64">
        <v>0</v>
      </c>
      <c r="F84" s="65">
        <v>0</v>
      </c>
      <c r="G84" s="34">
        <f t="shared" si="40"/>
        <v>0</v>
      </c>
      <c r="H84" s="37" t="e">
        <f t="shared" si="41"/>
        <v>#DIV/0!</v>
      </c>
      <c r="I84" s="76"/>
      <c r="J84" s="76"/>
      <c r="K84" s="7"/>
    </row>
    <row r="85" spans="1:11" s="1" customFormat="1" ht="14.1" customHeight="1">
      <c r="A85" s="9">
        <v>424</v>
      </c>
      <c r="B85" s="9" t="s">
        <v>124</v>
      </c>
      <c r="C85" s="65">
        <v>0</v>
      </c>
      <c r="D85" s="54"/>
      <c r="E85" s="64">
        <v>0</v>
      </c>
      <c r="F85" s="65">
        <v>0</v>
      </c>
      <c r="G85" s="34" t="e">
        <f t="shared" si="40"/>
        <v>#DIV/0!</v>
      </c>
      <c r="H85" s="37" t="e">
        <f t="shared" si="41"/>
        <v>#DIV/0!</v>
      </c>
      <c r="I85" s="76"/>
      <c r="J85" s="76"/>
      <c r="K85" s="7"/>
    </row>
    <row r="86" spans="1:11" s="1" customFormat="1" ht="14.1" customHeight="1">
      <c r="A86" s="9">
        <v>424</v>
      </c>
      <c r="B86" s="9" t="s">
        <v>150</v>
      </c>
      <c r="C86" s="65">
        <v>302</v>
      </c>
      <c r="D86" s="54"/>
      <c r="E86" s="64">
        <v>0</v>
      </c>
      <c r="F86" s="65">
        <v>0</v>
      </c>
      <c r="G86" s="34">
        <f t="shared" si="40"/>
        <v>0</v>
      </c>
      <c r="H86" s="37" t="e">
        <f t="shared" si="41"/>
        <v>#DIV/0!</v>
      </c>
      <c r="I86" s="76"/>
      <c r="J86" s="76"/>
      <c r="K86" s="7"/>
    </row>
    <row r="87" spans="1:11" s="1" customFormat="1" ht="14.1" customHeight="1">
      <c r="A87" s="9">
        <v>424</v>
      </c>
      <c r="B87" s="9" t="s">
        <v>151</v>
      </c>
      <c r="C87" s="65">
        <v>2349.9499999999998</v>
      </c>
      <c r="D87" s="54"/>
      <c r="E87" s="64">
        <v>0</v>
      </c>
      <c r="F87" s="65">
        <v>4000</v>
      </c>
      <c r="G87" s="34">
        <f t="shared" si="40"/>
        <v>170.21638758271453</v>
      </c>
      <c r="H87" s="37" t="e">
        <f t="shared" si="41"/>
        <v>#DIV/0!</v>
      </c>
      <c r="I87" s="76"/>
      <c r="J87" s="76"/>
      <c r="K87" s="7"/>
    </row>
    <row r="88" spans="1:11" s="1" customFormat="1" ht="14.1" customHeight="1">
      <c r="A88" s="9"/>
      <c r="B88" s="9"/>
      <c r="C88" s="54"/>
      <c r="D88" s="54"/>
      <c r="E88" s="64"/>
      <c r="F88" s="65"/>
      <c r="G88" s="34"/>
      <c r="H88" s="37"/>
      <c r="I88" s="76"/>
      <c r="J88" s="76"/>
      <c r="K88" s="7"/>
    </row>
    <row r="89" spans="1:11" s="1" customFormat="1" ht="14.1" customHeight="1">
      <c r="A89" s="9"/>
      <c r="B89" s="10" t="s">
        <v>18</v>
      </c>
      <c r="C89" s="60"/>
      <c r="D89" s="60"/>
      <c r="E89" s="64"/>
      <c r="F89" s="65"/>
      <c r="G89" s="34"/>
      <c r="H89" s="37"/>
      <c r="I89" s="76"/>
      <c r="J89" s="76"/>
      <c r="K89" s="7"/>
    </row>
    <row r="90" spans="1:11" s="1" customFormat="1" ht="14.1" customHeight="1">
      <c r="A90" s="11">
        <v>32</v>
      </c>
      <c r="B90" s="11" t="s">
        <v>13</v>
      </c>
      <c r="C90" s="88">
        <f>SUM(C91:C92)</f>
        <v>0</v>
      </c>
      <c r="D90" s="88">
        <f>SUM(D91:D92)</f>
        <v>0</v>
      </c>
      <c r="E90" s="56">
        <f>SUM(E91)</f>
        <v>0</v>
      </c>
      <c r="F90" s="57">
        <f>SUM(F92)</f>
        <v>0</v>
      </c>
      <c r="G90" s="34" t="e">
        <f t="shared" ref="G90:G92" si="42">(F90/C90)*100</f>
        <v>#DIV/0!</v>
      </c>
      <c r="H90" s="37" t="e">
        <f t="shared" ref="H90:H92" si="43">(F90/E90)*100</f>
        <v>#DIV/0!</v>
      </c>
      <c r="I90" s="96"/>
      <c r="J90" s="96"/>
      <c r="K90" s="7"/>
    </row>
    <row r="91" spans="1:11" s="1" customFormat="1" ht="14.1" customHeight="1">
      <c r="A91" s="9">
        <v>322</v>
      </c>
      <c r="B91" s="9" t="s">
        <v>33</v>
      </c>
      <c r="C91" s="54"/>
      <c r="D91" s="64"/>
      <c r="E91" s="64">
        <v>0</v>
      </c>
      <c r="F91" s="65"/>
      <c r="G91" s="34" t="e">
        <f t="shared" si="42"/>
        <v>#DIV/0!</v>
      </c>
      <c r="H91" s="37" t="e">
        <f t="shared" si="43"/>
        <v>#DIV/0!</v>
      </c>
      <c r="I91" s="97"/>
      <c r="J91" s="97"/>
      <c r="K91" s="7"/>
    </row>
    <row r="92" spans="1:11" s="1" customFormat="1" ht="14.1" customHeight="1">
      <c r="A92" s="9">
        <v>32224</v>
      </c>
      <c r="B92" s="9" t="s">
        <v>105</v>
      </c>
      <c r="C92" s="54">
        <v>0</v>
      </c>
      <c r="D92" s="64">
        <v>0</v>
      </c>
      <c r="E92" s="64"/>
      <c r="F92" s="65"/>
      <c r="G92" s="34" t="e">
        <f t="shared" si="42"/>
        <v>#DIV/0!</v>
      </c>
      <c r="H92" s="37" t="e">
        <f t="shared" si="43"/>
        <v>#DIV/0!</v>
      </c>
      <c r="I92" s="97"/>
      <c r="J92" s="97"/>
      <c r="K92" s="7"/>
    </row>
    <row r="93" spans="1:11" s="1" customFormat="1" ht="14.1" customHeight="1">
      <c r="A93" s="9"/>
      <c r="B93" s="9"/>
      <c r="C93" s="54"/>
      <c r="D93" s="64"/>
      <c r="E93" s="64"/>
      <c r="F93" s="65"/>
      <c r="G93" s="34"/>
      <c r="H93" s="37"/>
      <c r="I93" s="97"/>
      <c r="J93" s="97"/>
      <c r="K93" s="7"/>
    </row>
    <row r="94" spans="1:11" s="1" customFormat="1" ht="14.1" customHeight="1">
      <c r="A94" s="9"/>
      <c r="B94" s="10" t="s">
        <v>125</v>
      </c>
      <c r="C94" s="56">
        <f>SUM(C96:C96)</f>
        <v>0</v>
      </c>
      <c r="D94" s="56">
        <f>SUM(D96:D96)</f>
        <v>0</v>
      </c>
      <c r="E94" s="56">
        <f>SUM(E96:E96)</f>
        <v>0</v>
      </c>
      <c r="F94" s="56">
        <f>SUM(F96:F96)</f>
        <v>0</v>
      </c>
      <c r="G94" s="34" t="e">
        <f t="shared" ref="G94:G96" si="44">(F94/C94)*100</f>
        <v>#DIV/0!</v>
      </c>
      <c r="H94" s="37" t="e">
        <f t="shared" ref="H94:H96" si="45">(F94/E94)*100</f>
        <v>#DIV/0!</v>
      </c>
      <c r="I94" s="97"/>
      <c r="J94" s="97"/>
      <c r="K94" s="7"/>
    </row>
    <row r="95" spans="1:11" s="1" customFormat="1" ht="14.1" customHeight="1">
      <c r="A95" s="9">
        <v>42</v>
      </c>
      <c r="B95" s="9" t="s">
        <v>27</v>
      </c>
      <c r="C95" s="54"/>
      <c r="D95" s="64"/>
      <c r="E95" s="64"/>
      <c r="F95" s="65"/>
      <c r="G95" s="34"/>
      <c r="H95" s="37"/>
      <c r="I95" s="97"/>
      <c r="J95" s="97"/>
      <c r="K95" s="7"/>
    </row>
    <row r="96" spans="1:11" s="1" customFormat="1" ht="14.1" customHeight="1">
      <c r="A96" s="9">
        <v>422</v>
      </c>
      <c r="B96" s="9" t="s">
        <v>28</v>
      </c>
      <c r="C96" s="54">
        <v>0</v>
      </c>
      <c r="D96" s="64"/>
      <c r="E96" s="64">
        <v>0</v>
      </c>
      <c r="F96" s="65">
        <v>0</v>
      </c>
      <c r="G96" s="34" t="e">
        <f t="shared" si="44"/>
        <v>#DIV/0!</v>
      </c>
      <c r="H96" s="37" t="e">
        <f t="shared" si="45"/>
        <v>#DIV/0!</v>
      </c>
      <c r="I96" s="97"/>
      <c r="J96" s="97"/>
      <c r="K96" s="7"/>
    </row>
    <row r="97" spans="1:11" s="1" customFormat="1" ht="14.1" customHeight="1" thickBot="1">
      <c r="A97" s="9"/>
      <c r="B97" s="9"/>
      <c r="C97" s="54"/>
      <c r="D97" s="64"/>
      <c r="E97" s="64"/>
      <c r="F97" s="65"/>
      <c r="G97" s="34"/>
      <c r="H97" s="37"/>
      <c r="I97" s="97"/>
      <c r="J97" s="97"/>
      <c r="K97" s="7"/>
    </row>
    <row r="98" spans="1:11" s="1" customFormat="1" ht="14.1" customHeight="1">
      <c r="A98" s="84"/>
      <c r="B98" s="23" t="s">
        <v>142</v>
      </c>
      <c r="C98" s="103">
        <f>SUM(C99:C103)</f>
        <v>2052</v>
      </c>
      <c r="D98" s="103">
        <f>SUM(D99:D103)</f>
        <v>0</v>
      </c>
      <c r="E98" s="103">
        <f>SUM(E99:E103)</f>
        <v>177930</v>
      </c>
      <c r="F98" s="103">
        <f>SUM(F99:F103)</f>
        <v>166394.75</v>
      </c>
      <c r="G98" s="34">
        <f t="shared" ref="G98" si="46">(F98/C98)*100</f>
        <v>8108.9059454191029</v>
      </c>
      <c r="H98" s="37">
        <f t="shared" ref="H98" si="47">(F98/E98)*100</f>
        <v>93.5169729668971</v>
      </c>
      <c r="I98" s="97"/>
      <c r="J98" s="97"/>
      <c r="K98" s="7"/>
    </row>
    <row r="99" spans="1:11" s="1" customFormat="1" ht="14.1" customHeight="1">
      <c r="A99" s="5">
        <v>321</v>
      </c>
      <c r="B99" s="6" t="s">
        <v>143</v>
      </c>
      <c r="C99" s="65">
        <v>2052</v>
      </c>
      <c r="D99" s="64"/>
      <c r="E99" s="64">
        <v>84020</v>
      </c>
      <c r="F99" s="65">
        <v>83998.62</v>
      </c>
      <c r="G99" s="34">
        <f t="shared" ref="G99" si="48">(F99/C99)*100</f>
        <v>4093.4999999999995</v>
      </c>
      <c r="H99" s="37">
        <f t="shared" ref="H99" si="49">(F99/E99)*100</f>
        <v>99.974553677695781</v>
      </c>
      <c r="I99" s="97"/>
      <c r="J99" s="97"/>
      <c r="K99" s="7"/>
    </row>
    <row r="100" spans="1:11" s="1" customFormat="1" ht="14.1" customHeight="1">
      <c r="A100" s="8">
        <v>322</v>
      </c>
      <c r="B100" s="9" t="s">
        <v>144</v>
      </c>
      <c r="C100" s="54"/>
      <c r="D100" s="64"/>
      <c r="E100" s="64">
        <v>2000</v>
      </c>
      <c r="F100" s="65">
        <v>624.9</v>
      </c>
      <c r="G100" s="34"/>
      <c r="H100" s="37"/>
      <c r="I100" s="97"/>
      <c r="J100" s="97"/>
      <c r="K100" s="7"/>
    </row>
    <row r="101" spans="1:11" s="1" customFormat="1" ht="14.1" customHeight="1">
      <c r="A101" s="8">
        <v>323</v>
      </c>
      <c r="B101" s="9" t="s">
        <v>145</v>
      </c>
      <c r="C101" s="54"/>
      <c r="D101" s="64"/>
      <c r="E101" s="64">
        <v>3650</v>
      </c>
      <c r="F101" s="65">
        <v>4253.13</v>
      </c>
      <c r="G101" s="34" t="e">
        <f t="shared" ref="G101:G103" si="50">(F101/C101)*100</f>
        <v>#DIV/0!</v>
      </c>
      <c r="H101" s="37">
        <f t="shared" ref="H101:H103" si="51">(F101/E101)*100</f>
        <v>116.52410958904109</v>
      </c>
      <c r="I101" s="97"/>
      <c r="J101" s="97"/>
      <c r="K101" s="7"/>
    </row>
    <row r="102" spans="1:11" s="1" customFormat="1" ht="14.1" customHeight="1">
      <c r="A102" s="8">
        <v>324</v>
      </c>
      <c r="B102" s="9" t="s">
        <v>147</v>
      </c>
      <c r="C102" s="54"/>
      <c r="D102" s="64"/>
      <c r="E102" s="64">
        <v>83000</v>
      </c>
      <c r="F102" s="65">
        <v>41577.31</v>
      </c>
      <c r="G102" s="34" t="e">
        <f t="shared" si="50"/>
        <v>#DIV/0!</v>
      </c>
      <c r="H102" s="37">
        <f t="shared" si="51"/>
        <v>50.09314457831325</v>
      </c>
      <c r="I102" s="97"/>
      <c r="J102" s="97"/>
      <c r="K102" s="7"/>
    </row>
    <row r="103" spans="1:11" s="1" customFormat="1" ht="14.1" customHeight="1">
      <c r="A103" s="8">
        <v>329</v>
      </c>
      <c r="B103" s="9" t="s">
        <v>146</v>
      </c>
      <c r="C103" s="54"/>
      <c r="D103" s="64"/>
      <c r="E103" s="64">
        <v>5260</v>
      </c>
      <c r="F103" s="65">
        <v>35940.79</v>
      </c>
      <c r="G103" s="34" t="e">
        <f t="shared" si="50"/>
        <v>#DIV/0!</v>
      </c>
      <c r="H103" s="37">
        <f t="shared" si="51"/>
        <v>683.28498098859325</v>
      </c>
      <c r="I103" s="97"/>
      <c r="J103" s="97"/>
      <c r="K103" s="7"/>
    </row>
    <row r="104" spans="1:11" s="1" customFormat="1" ht="14.1" customHeight="1" thickBot="1">
      <c r="A104" s="8"/>
      <c r="B104" s="9"/>
      <c r="C104" s="54"/>
      <c r="D104" s="64"/>
      <c r="E104" s="64"/>
      <c r="F104" s="65"/>
      <c r="G104" s="34"/>
      <c r="H104" s="37"/>
      <c r="I104" s="97"/>
      <c r="J104" s="97"/>
      <c r="K104" s="7"/>
    </row>
    <row r="105" spans="1:11" s="1" customFormat="1" ht="14.1" customHeight="1">
      <c r="A105" s="8"/>
      <c r="B105" s="23" t="s">
        <v>148</v>
      </c>
      <c r="C105" s="54"/>
      <c r="D105" s="64"/>
      <c r="E105" s="64"/>
      <c r="F105" s="65"/>
      <c r="G105" s="34"/>
      <c r="H105" s="37"/>
      <c r="I105" s="97"/>
      <c r="J105" s="97"/>
      <c r="K105" s="7"/>
    </row>
    <row r="106" spans="1:11" s="1" customFormat="1" ht="14.1" customHeight="1">
      <c r="A106" s="21">
        <v>422</v>
      </c>
      <c r="B106" s="11" t="s">
        <v>108</v>
      </c>
      <c r="C106" s="88">
        <f>SUM(C107:C107)</f>
        <v>109969.26</v>
      </c>
      <c r="D106" s="88">
        <f>SUM(D107:D107)</f>
        <v>0</v>
      </c>
      <c r="E106" s="88">
        <f>SUM(E107:E107)</f>
        <v>0</v>
      </c>
      <c r="F106" s="88">
        <f>SUM(F107:F107)</f>
        <v>0</v>
      </c>
      <c r="G106" s="34">
        <f t="shared" ref="G106:G107" si="52">(F106/C106)*100</f>
        <v>0</v>
      </c>
      <c r="H106" s="37" t="e">
        <f t="shared" ref="H106:H107" si="53">(F106/E106)*100</f>
        <v>#DIV/0!</v>
      </c>
      <c r="I106" s="97"/>
      <c r="J106" s="97"/>
      <c r="K106" s="7"/>
    </row>
    <row r="107" spans="1:11" s="1" customFormat="1" ht="14.1" customHeight="1">
      <c r="A107" s="8">
        <v>422</v>
      </c>
      <c r="B107" s="94" t="s">
        <v>149</v>
      </c>
      <c r="C107" s="65">
        <v>109969.26</v>
      </c>
      <c r="D107" s="64"/>
      <c r="E107" s="64">
        <v>0</v>
      </c>
      <c r="F107" s="65">
        <v>0</v>
      </c>
      <c r="G107" s="34">
        <f t="shared" si="52"/>
        <v>0</v>
      </c>
      <c r="H107" s="37" t="e">
        <f t="shared" si="53"/>
        <v>#DIV/0!</v>
      </c>
      <c r="I107" s="97"/>
      <c r="J107" s="97"/>
      <c r="K107" s="7"/>
    </row>
    <row r="108" spans="1:11" s="1" customFormat="1" ht="14.1" customHeight="1">
      <c r="A108" s="8"/>
      <c r="B108" s="9"/>
      <c r="C108" s="54"/>
      <c r="D108" s="64"/>
      <c r="E108" s="64"/>
      <c r="F108" s="65"/>
      <c r="G108" s="34"/>
      <c r="H108" s="37"/>
      <c r="I108" s="97"/>
      <c r="J108" s="97"/>
      <c r="K108" s="7"/>
    </row>
    <row r="109" spans="1:11" ht="14.1" customHeight="1">
      <c r="A109" s="9"/>
      <c r="B109" s="10" t="s">
        <v>52</v>
      </c>
      <c r="C109" s="56">
        <f>SUM(C110:C113)</f>
        <v>2000</v>
      </c>
      <c r="D109" s="56">
        <f>SUM(D110+D113)</f>
        <v>0</v>
      </c>
      <c r="E109" s="56">
        <f>SUM(E110:E113)</f>
        <v>0</v>
      </c>
      <c r="F109" s="57">
        <f>SUM(F110:F113)</f>
        <v>0</v>
      </c>
      <c r="G109" s="34">
        <f t="shared" ref="G109" si="54">(F109/C109)*100</f>
        <v>0</v>
      </c>
      <c r="H109" s="37" t="e">
        <f t="shared" ref="H109" si="55">(F109/E109)*100</f>
        <v>#DIV/0!</v>
      </c>
      <c r="I109" s="96"/>
      <c r="J109" s="96"/>
      <c r="K109" s="7"/>
    </row>
    <row r="110" spans="1:11" ht="14.1" customHeight="1">
      <c r="A110" s="8">
        <v>312</v>
      </c>
      <c r="B110" s="12" t="s">
        <v>53</v>
      </c>
      <c r="C110" s="64"/>
      <c r="D110" s="64"/>
      <c r="E110" s="58">
        <f>SUM(E111:E111)</f>
        <v>0</v>
      </c>
      <c r="F110" s="65"/>
      <c r="G110" s="34" t="e">
        <f t="shared" ref="G110:G126" si="56">(F110/C110)*100</f>
        <v>#DIV/0!</v>
      </c>
      <c r="H110" s="37" t="e">
        <f t="shared" ref="H110:H126" si="57">(F110/E110)*100</f>
        <v>#DIV/0!</v>
      </c>
      <c r="I110" s="76"/>
      <c r="J110" s="76"/>
      <c r="K110" s="7"/>
    </row>
    <row r="111" spans="1:11" ht="14.1" customHeight="1">
      <c r="A111" s="8">
        <v>321</v>
      </c>
      <c r="B111" s="9" t="s">
        <v>11</v>
      </c>
      <c r="C111" s="54"/>
      <c r="D111" s="64"/>
      <c r="E111" s="64"/>
      <c r="F111" s="65"/>
      <c r="G111" s="34" t="e">
        <f t="shared" si="56"/>
        <v>#DIV/0!</v>
      </c>
      <c r="H111" s="37" t="e">
        <f t="shared" si="57"/>
        <v>#DIV/0!</v>
      </c>
      <c r="I111" s="76"/>
      <c r="J111" s="76"/>
      <c r="K111" s="7"/>
    </row>
    <row r="112" spans="1:11" s="1" customFormat="1" ht="14.1" customHeight="1">
      <c r="A112" s="8">
        <v>322</v>
      </c>
      <c r="B112" s="9" t="s">
        <v>12</v>
      </c>
      <c r="C112" s="54"/>
      <c r="D112" s="64"/>
      <c r="E112" s="64"/>
      <c r="F112" s="65"/>
      <c r="G112" s="34"/>
      <c r="H112" s="37"/>
      <c r="I112" s="76"/>
      <c r="J112" s="76"/>
      <c r="K112" s="7"/>
    </row>
    <row r="113" spans="1:11" s="1" customFormat="1" ht="14.1" customHeight="1">
      <c r="A113" s="8">
        <v>329</v>
      </c>
      <c r="B113" s="9" t="s">
        <v>112</v>
      </c>
      <c r="C113" s="54">
        <v>2000</v>
      </c>
      <c r="D113" s="54">
        <v>0</v>
      </c>
      <c r="E113" s="54">
        <v>0</v>
      </c>
      <c r="F113" s="54">
        <v>0</v>
      </c>
      <c r="G113" s="34">
        <f t="shared" ref="G113" si="58">(F113/C113)*100</f>
        <v>0</v>
      </c>
      <c r="H113" s="37" t="e">
        <f t="shared" ref="H113" si="59">(F113/E113)*100</f>
        <v>#DIV/0!</v>
      </c>
      <c r="I113" s="77"/>
      <c r="J113" s="77"/>
      <c r="K113" s="7"/>
    </row>
    <row r="114" spans="1:11" s="1" customFormat="1" ht="14.1" customHeight="1">
      <c r="A114" s="8"/>
      <c r="B114" s="9"/>
      <c r="C114" s="54"/>
      <c r="D114" s="60"/>
      <c r="E114" s="60"/>
      <c r="F114" s="63"/>
      <c r="G114" s="34"/>
      <c r="H114" s="37"/>
      <c r="I114" s="77"/>
      <c r="J114" s="77"/>
      <c r="K114" s="7"/>
    </row>
    <row r="115" spans="1:11" s="1" customFormat="1" ht="14.1" customHeight="1">
      <c r="A115" s="8"/>
      <c r="B115" s="10" t="s">
        <v>113</v>
      </c>
      <c r="C115" s="88">
        <f>SUM(C116:C124)</f>
        <v>5762734.4300000016</v>
      </c>
      <c r="D115" s="88">
        <f>SUM(D116:D124)</f>
        <v>5831000</v>
      </c>
      <c r="E115" s="88">
        <f>SUM(E116:E124)</f>
        <v>6382325</v>
      </c>
      <c r="F115" s="88">
        <f>SUM(F116:F124)</f>
        <v>6232703.5999999987</v>
      </c>
      <c r="G115" s="34">
        <f t="shared" ref="G115" si="60">(F115/C115)*100</f>
        <v>108.15531542722847</v>
      </c>
      <c r="H115" s="37">
        <f t="shared" ref="H115" si="61">(F115/E115)*100</f>
        <v>97.655691303717674</v>
      </c>
      <c r="I115" s="77"/>
      <c r="J115" s="77"/>
      <c r="K115" s="7"/>
    </row>
    <row r="116" spans="1:11" s="1" customFormat="1" ht="14.1" customHeight="1">
      <c r="A116" s="8">
        <v>311</v>
      </c>
      <c r="B116" s="9" t="s">
        <v>114</v>
      </c>
      <c r="C116" s="98">
        <v>4543199.74</v>
      </c>
      <c r="D116" s="54">
        <v>4710000</v>
      </c>
      <c r="E116" s="54">
        <v>5210000</v>
      </c>
      <c r="F116" s="98">
        <v>5067639.18</v>
      </c>
      <c r="G116" s="34">
        <f t="shared" ref="G116:G124" si="62">(F116/C116)*100</f>
        <v>111.54339386363847</v>
      </c>
      <c r="H116" s="104">
        <f t="shared" ref="H116:H124" si="63">(F116/E116)*100</f>
        <v>97.267546641074858</v>
      </c>
      <c r="I116" s="105"/>
      <c r="J116" s="77"/>
      <c r="K116" s="7"/>
    </row>
    <row r="117" spans="1:11" s="1" customFormat="1" ht="14.1" customHeight="1">
      <c r="A117" s="8">
        <v>311</v>
      </c>
      <c r="B117" s="9" t="s">
        <v>135</v>
      </c>
      <c r="C117" s="98">
        <v>105751.44</v>
      </c>
      <c r="D117" s="54"/>
      <c r="E117" s="54">
        <v>0</v>
      </c>
      <c r="F117" s="98">
        <v>0</v>
      </c>
      <c r="G117" s="34">
        <f t="shared" si="62"/>
        <v>0</v>
      </c>
      <c r="H117" s="104" t="e">
        <f t="shared" si="63"/>
        <v>#DIV/0!</v>
      </c>
      <c r="I117" s="105"/>
      <c r="J117" s="77"/>
      <c r="K117" s="7"/>
    </row>
    <row r="118" spans="1:11" s="1" customFormat="1" ht="14.1" customHeight="1">
      <c r="A118" s="8">
        <v>3121</v>
      </c>
      <c r="B118" s="9" t="s">
        <v>117</v>
      </c>
      <c r="C118" s="98">
        <v>191146.32</v>
      </c>
      <c r="D118" s="54">
        <v>190000</v>
      </c>
      <c r="E118" s="54">
        <v>192000</v>
      </c>
      <c r="F118" s="98">
        <v>196003.76</v>
      </c>
      <c r="G118" s="34">
        <f t="shared" si="62"/>
        <v>102.54121554628937</v>
      </c>
      <c r="H118" s="104">
        <f t="shared" si="63"/>
        <v>102.08529166666666</v>
      </c>
      <c r="I118" s="105"/>
      <c r="J118" s="77"/>
      <c r="K118" s="7"/>
    </row>
    <row r="119" spans="1:11" s="1" customFormat="1" ht="14.1" customHeight="1">
      <c r="A119" s="8">
        <v>3132</v>
      </c>
      <c r="B119" s="9" t="s">
        <v>115</v>
      </c>
      <c r="C119" s="98">
        <v>767113.19</v>
      </c>
      <c r="D119" s="54">
        <v>770000</v>
      </c>
      <c r="E119" s="54">
        <v>840000</v>
      </c>
      <c r="F119" s="98">
        <v>836160.39</v>
      </c>
      <c r="G119" s="34">
        <f t="shared" si="62"/>
        <v>109.00091419364071</v>
      </c>
      <c r="H119" s="104">
        <f t="shared" si="63"/>
        <v>99.542903571428582</v>
      </c>
      <c r="I119" s="105"/>
      <c r="J119" s="77"/>
      <c r="K119" s="7"/>
    </row>
    <row r="120" spans="1:11" s="1" customFormat="1" ht="14.1" customHeight="1">
      <c r="A120" s="8">
        <v>31322</v>
      </c>
      <c r="B120" s="9" t="s">
        <v>119</v>
      </c>
      <c r="C120" s="98">
        <v>0</v>
      </c>
      <c r="D120" s="54">
        <v>0</v>
      </c>
      <c r="E120" s="54">
        <v>0</v>
      </c>
      <c r="F120" s="98">
        <v>0</v>
      </c>
      <c r="G120" s="34" t="e">
        <f t="shared" si="62"/>
        <v>#DIV/0!</v>
      </c>
      <c r="H120" s="104" t="e">
        <f t="shared" si="63"/>
        <v>#DIV/0!</v>
      </c>
      <c r="I120" s="105"/>
      <c r="J120" s="77"/>
      <c r="K120" s="7"/>
    </row>
    <row r="121" spans="1:11" s="1" customFormat="1" ht="14.1" customHeight="1">
      <c r="A121" s="8">
        <v>3133</v>
      </c>
      <c r="B121" s="9" t="s">
        <v>118</v>
      </c>
      <c r="C121" s="98">
        <v>0</v>
      </c>
      <c r="D121" s="54">
        <v>0</v>
      </c>
      <c r="E121" s="54">
        <v>0</v>
      </c>
      <c r="F121" s="98">
        <v>0</v>
      </c>
      <c r="G121" s="34" t="e">
        <f t="shared" si="62"/>
        <v>#DIV/0!</v>
      </c>
      <c r="H121" s="104" t="e">
        <f t="shared" si="63"/>
        <v>#DIV/0!</v>
      </c>
      <c r="I121" s="105"/>
      <c r="J121" s="77"/>
      <c r="K121" s="7"/>
    </row>
    <row r="122" spans="1:11" s="1" customFormat="1" ht="14.1" customHeight="1">
      <c r="A122" s="8">
        <v>32119</v>
      </c>
      <c r="B122" s="9" t="s">
        <v>120</v>
      </c>
      <c r="C122" s="98">
        <v>0</v>
      </c>
      <c r="D122" s="54">
        <v>0</v>
      </c>
      <c r="E122" s="54">
        <v>0</v>
      </c>
      <c r="F122" s="98">
        <v>0</v>
      </c>
      <c r="G122" s="34" t="e">
        <f t="shared" si="62"/>
        <v>#DIV/0!</v>
      </c>
      <c r="H122" s="37" t="e">
        <f t="shared" si="63"/>
        <v>#DIV/0!</v>
      </c>
      <c r="I122" s="77"/>
      <c r="J122" s="77"/>
      <c r="K122" s="7"/>
    </row>
    <row r="123" spans="1:11" s="1" customFormat="1" ht="14.1" customHeight="1">
      <c r="A123" s="8">
        <v>3237</v>
      </c>
      <c r="B123" s="9" t="s">
        <v>59</v>
      </c>
      <c r="C123" s="54">
        <v>134586.23999999999</v>
      </c>
      <c r="D123" s="54">
        <v>140000</v>
      </c>
      <c r="E123" s="54">
        <v>120000</v>
      </c>
      <c r="F123" s="54">
        <v>114275.27</v>
      </c>
      <c r="G123" s="34">
        <f t="shared" si="62"/>
        <v>84.908583522357134</v>
      </c>
      <c r="H123" s="37">
        <f t="shared" si="63"/>
        <v>95.229391666666672</v>
      </c>
      <c r="I123" s="77"/>
      <c r="J123" s="77"/>
      <c r="K123" s="7"/>
    </row>
    <row r="124" spans="1:11" s="1" customFormat="1" ht="14.1" customHeight="1">
      <c r="A124" s="8">
        <v>3295</v>
      </c>
      <c r="B124" s="9" t="s">
        <v>116</v>
      </c>
      <c r="C124" s="54">
        <v>20937.5</v>
      </c>
      <c r="D124" s="54">
        <v>21000</v>
      </c>
      <c r="E124" s="54">
        <v>20325</v>
      </c>
      <c r="F124" s="54">
        <v>18625</v>
      </c>
      <c r="G124" s="34">
        <f t="shared" si="62"/>
        <v>88.955223880597018</v>
      </c>
      <c r="H124" s="37">
        <f t="shared" si="63"/>
        <v>91.635916359163588</v>
      </c>
      <c r="I124" s="77"/>
      <c r="J124" s="77"/>
      <c r="K124" s="7"/>
    </row>
    <row r="125" spans="1:11" s="1" customFormat="1" ht="14.1" customHeight="1">
      <c r="A125" s="8"/>
      <c r="B125" s="9"/>
      <c r="C125" s="63"/>
      <c r="D125" s="60"/>
      <c r="E125" s="60"/>
      <c r="F125" s="63"/>
      <c r="G125" s="34"/>
      <c r="H125" s="37"/>
      <c r="I125" s="77"/>
      <c r="J125" s="77"/>
      <c r="K125" s="7"/>
    </row>
    <row r="126" spans="1:11" s="1" customFormat="1" ht="14.1" customHeight="1">
      <c r="A126" s="11" t="s">
        <v>152</v>
      </c>
      <c r="B126" s="13" t="s">
        <v>10</v>
      </c>
      <c r="C126" s="67">
        <f>SUM(C16+C53+C55+C60+C67+C77+C83+C90+C94+C98+C106+C109+C115)</f>
        <v>6721057.8000000017</v>
      </c>
      <c r="D126" s="67">
        <f>SUM(D16+D53+D55+D60+D67+D77+D83+D90+D94+D109+D115)</f>
        <v>6789914</v>
      </c>
      <c r="E126" s="67">
        <f>SUM(E16+E53+E55+E60+E67+E77+E83+E90+E94+E98+E106+E109+E115)</f>
        <v>7492719</v>
      </c>
      <c r="F126" s="67">
        <f>SUM(F16+F53+F55+F60+F67+F77+F83+F90+F94+F98+F106+F109+F115)</f>
        <v>7198363.2599999988</v>
      </c>
      <c r="G126" s="69">
        <f t="shared" si="56"/>
        <v>107.10164194689706</v>
      </c>
      <c r="H126" s="70">
        <f t="shared" si="57"/>
        <v>96.071442956822466</v>
      </c>
      <c r="I126" s="17"/>
      <c r="J126" s="17"/>
      <c r="K126" s="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>
      <selection activeCell="F16" sqref="F16"/>
    </sheetView>
  </sheetViews>
  <sheetFormatPr defaultRowHeight="15"/>
  <cols>
    <col min="1" max="1" width="10" bestFit="1" customWidth="1"/>
    <col min="2" max="2" width="34.5703125" customWidth="1"/>
    <col min="3" max="3" width="16.28515625" customWidth="1"/>
    <col min="4" max="4" width="16" customWidth="1"/>
    <col min="5" max="5" width="15.85546875" customWidth="1"/>
    <col min="6" max="6" width="15.5703125" customWidth="1"/>
    <col min="7" max="8" width="9.7109375" customWidth="1"/>
    <col min="9" max="9" width="14.28515625" bestFit="1" customWidth="1"/>
  </cols>
  <sheetData>
    <row r="1" spans="1:9" ht="18.75">
      <c r="A1" s="2" t="s">
        <v>128</v>
      </c>
      <c r="B1" s="2"/>
    </row>
    <row r="2" spans="1:9" ht="18.75">
      <c r="A2" s="2" t="s">
        <v>0</v>
      </c>
      <c r="B2" s="2"/>
    </row>
    <row r="3" spans="1:9" ht="18.75">
      <c r="A3" s="68" t="s">
        <v>154</v>
      </c>
    </row>
    <row r="6" spans="1:9" ht="32.25" thickBot="1">
      <c r="A6" s="48"/>
      <c r="B6" s="46" t="s">
        <v>54</v>
      </c>
      <c r="C6" s="46" t="s">
        <v>130</v>
      </c>
      <c r="D6" s="46" t="s">
        <v>155</v>
      </c>
      <c r="E6" s="40" t="s">
        <v>156</v>
      </c>
      <c r="F6" s="47" t="s">
        <v>157</v>
      </c>
      <c r="G6" s="40" t="s">
        <v>38</v>
      </c>
      <c r="H6" s="40" t="s">
        <v>35</v>
      </c>
    </row>
    <row r="7" spans="1:9" s="1" customFormat="1" ht="16.5" thickBot="1">
      <c r="A7" s="41"/>
      <c r="B7" s="42">
        <v>1</v>
      </c>
      <c r="C7" s="43">
        <v>2</v>
      </c>
      <c r="D7" s="43">
        <v>3</v>
      </c>
      <c r="E7" s="44">
        <v>4</v>
      </c>
      <c r="F7" s="45">
        <v>5</v>
      </c>
      <c r="G7" s="44">
        <v>6</v>
      </c>
      <c r="H7" s="44">
        <v>7</v>
      </c>
    </row>
    <row r="8" spans="1:9" s="1" customFormat="1" ht="18.75">
      <c r="A8" s="49" t="s">
        <v>132</v>
      </c>
      <c r="B8" s="29" t="s">
        <v>103</v>
      </c>
      <c r="C8" s="38">
        <f>SUM(C9+C14+C17+C20+C23+C26+C35+C41+C44+C51+C54)</f>
        <v>6835092.0600000015</v>
      </c>
      <c r="D8" s="38">
        <f>SUM(D9+D14+D17+D20+D23+D26+D35+D41+D44+D51+D54)</f>
        <v>6737362</v>
      </c>
      <c r="E8" s="38">
        <f>SUM(E9+E14+E17+E20+E23+E26+E35+E41+E44+E51+E54)</f>
        <v>7262237</v>
      </c>
      <c r="F8" s="38">
        <f>SUM(F9+F14+F17+F20+F23+F26+F35+F41+F44+F51+F54)</f>
        <v>7071638.8199999984</v>
      </c>
      <c r="G8" s="39">
        <f>(F8/C8)*100</f>
        <v>103.4607691882353</v>
      </c>
      <c r="H8" s="39">
        <f>(F8/E8)*100</f>
        <v>97.375489398101422</v>
      </c>
    </row>
    <row r="9" spans="1:9" s="1" customFormat="1">
      <c r="A9" s="18">
        <v>63</v>
      </c>
      <c r="B9" s="30" t="s">
        <v>63</v>
      </c>
      <c r="C9" s="99">
        <f>SUM(C10:C12)</f>
        <v>3298</v>
      </c>
      <c r="D9" s="99">
        <f>SUM(D10:D12)</f>
        <v>4500</v>
      </c>
      <c r="E9" s="99">
        <f>SUM(E10:E12)</f>
        <v>6800</v>
      </c>
      <c r="F9" s="99">
        <f>SUM(F10:F12)</f>
        <v>4778</v>
      </c>
      <c r="G9" s="33">
        <f>(F9/C9)*100</f>
        <v>144.87568223165553</v>
      </c>
      <c r="H9" s="33">
        <f>(F9/E9)*100</f>
        <v>70.264705882352942</v>
      </c>
    </row>
    <row r="10" spans="1:9">
      <c r="A10" s="27">
        <v>6341402</v>
      </c>
      <c r="B10" s="27" t="s">
        <v>56</v>
      </c>
      <c r="C10" s="19"/>
      <c r="D10" s="19"/>
      <c r="E10" s="19"/>
      <c r="F10" s="19"/>
      <c r="G10" s="33" t="e">
        <f t="shared" ref="G10:G71" si="0">(F10/C10)*100</f>
        <v>#DIV/0!</v>
      </c>
      <c r="H10" s="33" t="e">
        <f>(F10/E10)*100</f>
        <v>#DIV/0!</v>
      </c>
    </row>
    <row r="11" spans="1:9" s="1" customFormat="1">
      <c r="A11" s="27" t="s">
        <v>89</v>
      </c>
      <c r="B11" s="27" t="s">
        <v>159</v>
      </c>
      <c r="C11" s="19">
        <v>298</v>
      </c>
      <c r="D11" s="19">
        <v>1500</v>
      </c>
      <c r="E11" s="19">
        <v>3800</v>
      </c>
      <c r="F11" s="19">
        <v>4778</v>
      </c>
      <c r="G11" s="33">
        <f t="shared" si="0"/>
        <v>1603.3557046979865</v>
      </c>
      <c r="H11" s="33">
        <f t="shared" ref="H11:H12" si="1">(F11/E11)*100</f>
        <v>125.73684210526315</v>
      </c>
    </row>
    <row r="12" spans="1:9">
      <c r="A12" s="27" t="s">
        <v>90</v>
      </c>
      <c r="B12" s="27" t="s">
        <v>72</v>
      </c>
      <c r="C12" s="19">
        <v>3000</v>
      </c>
      <c r="D12" s="19">
        <v>3000</v>
      </c>
      <c r="E12" s="19">
        <v>3000</v>
      </c>
      <c r="F12" s="19">
        <v>0</v>
      </c>
      <c r="G12" s="33">
        <f t="shared" si="0"/>
        <v>0</v>
      </c>
      <c r="H12" s="33">
        <f t="shared" si="1"/>
        <v>0</v>
      </c>
      <c r="I12" s="1"/>
    </row>
    <row r="13" spans="1:9" s="1" customFormat="1">
      <c r="A13" s="27"/>
      <c r="B13" s="27"/>
      <c r="C13" s="19"/>
      <c r="D13" s="19"/>
      <c r="E13" s="19"/>
      <c r="F13" s="19"/>
      <c r="G13" s="32"/>
      <c r="H13" s="32"/>
    </row>
    <row r="14" spans="1:9" s="1" customFormat="1">
      <c r="A14" s="18">
        <v>63</v>
      </c>
      <c r="B14" s="30" t="s">
        <v>65</v>
      </c>
      <c r="C14" s="99">
        <f>SUM(C15)</f>
        <v>2349.9499999999998</v>
      </c>
      <c r="D14" s="99">
        <f>SUM(D15)</f>
        <v>0</v>
      </c>
      <c r="E14" s="99">
        <f>SUM(E15)</f>
        <v>0</v>
      </c>
      <c r="F14" s="99">
        <f>SUM(F15)</f>
        <v>4000</v>
      </c>
      <c r="G14" s="32">
        <f t="shared" ref="G14:G15" si="2">(F14/C14)*100</f>
        <v>170.21638758271453</v>
      </c>
      <c r="H14" s="32" t="e">
        <f t="shared" ref="H14" si="3">(F15/E15)*100</f>
        <v>#DIV/0!</v>
      </c>
    </row>
    <row r="15" spans="1:9" s="1" customFormat="1">
      <c r="A15" s="27">
        <v>6362202</v>
      </c>
      <c r="B15" s="27" t="s">
        <v>66</v>
      </c>
      <c r="C15" s="19">
        <v>2349.9499999999998</v>
      </c>
      <c r="D15" s="19"/>
      <c r="E15" s="19"/>
      <c r="F15" s="19">
        <v>4000</v>
      </c>
      <c r="G15" s="33">
        <f t="shared" si="2"/>
        <v>170.21638758271453</v>
      </c>
      <c r="H15" s="33" t="e">
        <f>(F15/E15)*100</f>
        <v>#DIV/0!</v>
      </c>
    </row>
    <row r="16" spans="1:9" s="1" customFormat="1">
      <c r="A16" s="27"/>
      <c r="B16" s="27"/>
      <c r="C16" s="19"/>
      <c r="D16" s="19"/>
      <c r="E16" s="19"/>
      <c r="F16" s="19"/>
      <c r="G16" s="33"/>
      <c r="H16" s="33"/>
    </row>
    <row r="17" spans="1:8" s="1" customFormat="1">
      <c r="A17" s="18">
        <v>63</v>
      </c>
      <c r="B17" s="30" t="s">
        <v>133</v>
      </c>
      <c r="C17" s="99">
        <f>SUM(C18)</f>
        <v>179982</v>
      </c>
      <c r="D17" s="99">
        <f>SUM(D18)</f>
        <v>0</v>
      </c>
      <c r="E17" s="99">
        <f>SUM(E18)</f>
        <v>0</v>
      </c>
      <c r="F17" s="99">
        <f>SUM(F18)</f>
        <v>0</v>
      </c>
      <c r="G17" s="39">
        <f>(F17/C17)*100</f>
        <v>0</v>
      </c>
      <c r="H17" s="32" t="e">
        <f t="shared" ref="H17" si="4">(F18/E18)*100</f>
        <v>#DIV/0!</v>
      </c>
    </row>
    <row r="18" spans="1:8" s="1" customFormat="1">
      <c r="A18" s="27">
        <v>6381102</v>
      </c>
      <c r="B18" s="27" t="s">
        <v>134</v>
      </c>
      <c r="C18" s="19">
        <v>179982</v>
      </c>
      <c r="D18" s="19"/>
      <c r="E18" s="19">
        <v>0</v>
      </c>
      <c r="F18" s="19">
        <v>0</v>
      </c>
      <c r="G18" s="33">
        <f t="shared" ref="G18" si="5">(F18/C18)*100</f>
        <v>0</v>
      </c>
      <c r="H18" s="33" t="e">
        <f>(F18/E18)*100</f>
        <v>#DIV/0!</v>
      </c>
    </row>
    <row r="19" spans="1:8" s="1" customFormat="1">
      <c r="A19" s="27"/>
      <c r="B19" s="27"/>
      <c r="C19" s="19"/>
      <c r="D19" s="19"/>
      <c r="E19" s="19"/>
      <c r="F19" s="19"/>
      <c r="G19" s="33"/>
      <c r="H19" s="33"/>
    </row>
    <row r="20" spans="1:8" s="1" customFormat="1">
      <c r="A20" s="18">
        <v>63</v>
      </c>
      <c r="B20" s="30" t="s">
        <v>67</v>
      </c>
      <c r="C20" s="99">
        <f>SUM(C21)</f>
        <v>37231.589999999997</v>
      </c>
      <c r="D20" s="99">
        <f>SUM(D21)</f>
        <v>29000</v>
      </c>
      <c r="E20" s="99">
        <f>SUM(E21)</f>
        <v>26050</v>
      </c>
      <c r="F20" s="99">
        <f>SUM(F21)</f>
        <v>26018.45</v>
      </c>
      <c r="G20" s="32">
        <f t="shared" ref="G20:G21" si="6">(F20/C20)*100</f>
        <v>69.882725932467565</v>
      </c>
      <c r="H20" s="32">
        <f t="shared" ref="H20" si="7">(F21/E21)*100</f>
        <v>99.878886756238003</v>
      </c>
    </row>
    <row r="21" spans="1:8" s="1" customFormat="1">
      <c r="A21" s="27">
        <v>6393102</v>
      </c>
      <c r="B21" s="27" t="s">
        <v>68</v>
      </c>
      <c r="C21" s="19">
        <v>37231.589999999997</v>
      </c>
      <c r="D21" s="19">
        <v>29000</v>
      </c>
      <c r="E21" s="19">
        <v>26050</v>
      </c>
      <c r="F21" s="19">
        <v>26018.45</v>
      </c>
      <c r="G21" s="33">
        <f t="shared" si="6"/>
        <v>69.882725932467565</v>
      </c>
      <c r="H21" s="33">
        <f t="shared" ref="H21" si="8">(F21/E21)*100</f>
        <v>99.878886756238003</v>
      </c>
    </row>
    <row r="22" spans="1:8" s="1" customFormat="1">
      <c r="A22" s="27"/>
      <c r="B22" s="27"/>
      <c r="C22" s="19"/>
      <c r="D22" s="19"/>
      <c r="E22" s="19"/>
      <c r="F22" s="19"/>
      <c r="G22" s="32"/>
      <c r="H22" s="32"/>
    </row>
    <row r="23" spans="1:8">
      <c r="A23" s="18">
        <v>65</v>
      </c>
      <c r="B23" s="30" t="s">
        <v>82</v>
      </c>
      <c r="C23" s="99">
        <f>SUM(C24)</f>
        <v>59600</v>
      </c>
      <c r="D23" s="99">
        <f>SUM(D24)</f>
        <v>60000</v>
      </c>
      <c r="E23" s="99">
        <f>SUM(E24)</f>
        <v>62000</v>
      </c>
      <c r="F23" s="99">
        <f>SUM(F24)</f>
        <v>61000</v>
      </c>
      <c r="G23" s="32">
        <f t="shared" si="0"/>
        <v>102.34899328859059</v>
      </c>
      <c r="H23" s="32">
        <f t="shared" ref="H23" si="9">(F24/E24)*100</f>
        <v>98.387096774193552</v>
      </c>
    </row>
    <row r="24" spans="1:8">
      <c r="A24" s="27">
        <v>6526802</v>
      </c>
      <c r="B24" s="27" t="s">
        <v>39</v>
      </c>
      <c r="C24" s="19">
        <v>59600</v>
      </c>
      <c r="D24" s="19">
        <v>60000</v>
      </c>
      <c r="E24" s="19">
        <v>62000</v>
      </c>
      <c r="F24" s="19">
        <v>61000</v>
      </c>
      <c r="G24" s="33">
        <f t="shared" si="0"/>
        <v>102.34899328859059</v>
      </c>
      <c r="H24" s="33">
        <f>(F24/E24)*100</f>
        <v>98.387096774193552</v>
      </c>
    </row>
    <row r="25" spans="1:8" s="1" customFormat="1">
      <c r="A25" s="27"/>
      <c r="B25" s="27"/>
      <c r="C25" s="19"/>
      <c r="D25" s="19"/>
      <c r="E25" s="19"/>
      <c r="F25" s="19"/>
      <c r="G25" s="33"/>
      <c r="H25" s="33"/>
    </row>
    <row r="26" spans="1:8" ht="15.75">
      <c r="A26" s="27"/>
      <c r="B26" s="30" t="s">
        <v>81</v>
      </c>
      <c r="C26" s="100">
        <f>SUM(C27+C29+C32)</f>
        <v>9800</v>
      </c>
      <c r="D26" s="100">
        <f>SUM(D27+D29+D32)</f>
        <v>15600</v>
      </c>
      <c r="E26" s="101">
        <f>SUM(E27+E29+E32)</f>
        <v>19600</v>
      </c>
      <c r="F26" s="102">
        <f>SUM(F28:F32)</f>
        <v>19650.650000000001</v>
      </c>
      <c r="G26" s="32">
        <f>(F26/C26)*100</f>
        <v>200.5168367346939</v>
      </c>
      <c r="H26" s="32">
        <f t="shared" ref="H26:H33" si="10">(F26/E26)*100</f>
        <v>100.25841836734695</v>
      </c>
    </row>
    <row r="27" spans="1:8">
      <c r="A27" s="18">
        <v>66</v>
      </c>
      <c r="B27" s="30" t="s">
        <v>71</v>
      </c>
      <c r="C27" s="20">
        <f>SUM(C28:C28)</f>
        <v>9800</v>
      </c>
      <c r="D27" s="20">
        <f>SUM(D28:D28)</f>
        <v>15400</v>
      </c>
      <c r="E27" s="20">
        <f>SUM(E28:E28)</f>
        <v>19400</v>
      </c>
      <c r="F27" s="20">
        <f>SUM(F28:F28)</f>
        <v>19650.650000000001</v>
      </c>
      <c r="G27" s="33">
        <f>(F27/C27)*100</f>
        <v>200.5168367346939</v>
      </c>
      <c r="H27" s="33">
        <f t="shared" si="10"/>
        <v>101.29201030927837</v>
      </c>
    </row>
    <row r="28" spans="1:8">
      <c r="A28" s="27">
        <v>6615</v>
      </c>
      <c r="B28" s="27" t="s">
        <v>83</v>
      </c>
      <c r="C28" s="19">
        <v>9800</v>
      </c>
      <c r="D28" s="19">
        <v>15400</v>
      </c>
      <c r="E28" s="19">
        <v>19400</v>
      </c>
      <c r="F28" s="19">
        <v>19650.650000000001</v>
      </c>
      <c r="G28" s="33">
        <f t="shared" si="0"/>
        <v>200.5168367346939</v>
      </c>
      <c r="H28" s="33">
        <f t="shared" si="10"/>
        <v>101.29201030927837</v>
      </c>
    </row>
    <row r="29" spans="1:8" s="1" customFormat="1">
      <c r="A29" s="18">
        <v>63</v>
      </c>
      <c r="B29" s="30" t="s">
        <v>80</v>
      </c>
      <c r="C29" s="20">
        <f>SUM(C30:C31)</f>
        <v>0</v>
      </c>
      <c r="D29" s="20">
        <f>SUM(D30:D31)</f>
        <v>0</v>
      </c>
      <c r="E29" s="20">
        <f>SUM(E30:E31)</f>
        <v>0</v>
      </c>
      <c r="F29" s="20">
        <f>SUM(F30:F31)</f>
        <v>0</v>
      </c>
      <c r="G29" s="33" t="e">
        <f>(F29/C29)*100</f>
        <v>#DIV/0!</v>
      </c>
      <c r="H29" s="33" t="e">
        <f t="shared" si="10"/>
        <v>#DIV/0!</v>
      </c>
    </row>
    <row r="30" spans="1:8" s="1" customFormat="1">
      <c r="A30" s="27">
        <v>63612023</v>
      </c>
      <c r="B30" s="27" t="s">
        <v>58</v>
      </c>
      <c r="C30" s="19"/>
      <c r="D30" s="19"/>
      <c r="E30" s="19"/>
      <c r="F30" s="19"/>
      <c r="G30" s="33" t="e">
        <f t="shared" ref="G30:G31" si="11">(F30/C30)*100</f>
        <v>#DIV/0!</v>
      </c>
      <c r="H30" s="33" t="e">
        <f t="shared" si="10"/>
        <v>#DIV/0!</v>
      </c>
    </row>
    <row r="31" spans="1:8" s="1" customFormat="1">
      <c r="A31" s="27">
        <v>63811023</v>
      </c>
      <c r="B31" s="27" t="s">
        <v>64</v>
      </c>
      <c r="C31" s="19"/>
      <c r="D31" s="19"/>
      <c r="E31" s="19"/>
      <c r="F31" s="19"/>
      <c r="G31" s="33" t="e">
        <f t="shared" si="11"/>
        <v>#DIV/0!</v>
      </c>
      <c r="H31" s="33" t="e">
        <f t="shared" si="10"/>
        <v>#DIV/0!</v>
      </c>
    </row>
    <row r="32" spans="1:8" s="1" customFormat="1">
      <c r="A32" s="18">
        <v>83</v>
      </c>
      <c r="B32" s="30" t="s">
        <v>88</v>
      </c>
      <c r="C32" s="20">
        <f>SUM(C33:C34)</f>
        <v>0</v>
      </c>
      <c r="D32" s="20">
        <f>SUM(D33:D33)</f>
        <v>200</v>
      </c>
      <c r="E32" s="20">
        <f>SUM(E33:E33)</f>
        <v>200</v>
      </c>
      <c r="F32" s="20">
        <f>SUM(F33:F34)</f>
        <v>0</v>
      </c>
      <c r="G32" s="33" t="e">
        <f>(F32/C32)*100</f>
        <v>#DIV/0!</v>
      </c>
      <c r="H32" s="33">
        <f t="shared" ref="H32" si="12">(F32/E32)*100</f>
        <v>0</v>
      </c>
    </row>
    <row r="33" spans="1:14">
      <c r="A33" s="27">
        <v>8312202</v>
      </c>
      <c r="B33" s="27" t="s">
        <v>87</v>
      </c>
      <c r="C33" s="82">
        <v>0</v>
      </c>
      <c r="D33" s="82">
        <v>200</v>
      </c>
      <c r="E33" s="82">
        <v>200</v>
      </c>
      <c r="F33" s="82">
        <v>0</v>
      </c>
      <c r="G33" s="33" t="e">
        <f t="shared" si="0"/>
        <v>#DIV/0!</v>
      </c>
      <c r="H33" s="33">
        <f t="shared" si="10"/>
        <v>0</v>
      </c>
    </row>
    <row r="34" spans="1:14" s="1" customFormat="1">
      <c r="A34" s="27"/>
      <c r="B34" s="27"/>
      <c r="C34" s="19"/>
      <c r="D34" s="19"/>
      <c r="E34" s="19"/>
      <c r="F34" s="19"/>
      <c r="G34" s="32"/>
      <c r="H34" s="32"/>
    </row>
    <row r="35" spans="1:14" s="1" customFormat="1" ht="15.75">
      <c r="A35" s="18">
        <v>66</v>
      </c>
      <c r="B35" s="30" t="s">
        <v>70</v>
      </c>
      <c r="C35" s="100">
        <f>SUM(C36:C39)</f>
        <v>40529.699999999997</v>
      </c>
      <c r="D35" s="100">
        <f>SUM(D36:D39)</f>
        <v>44562</v>
      </c>
      <c r="E35" s="101">
        <f>SUM(E36:E39)</f>
        <v>43592</v>
      </c>
      <c r="F35" s="102">
        <f>SUM(F36:F39)</f>
        <v>18915.599999999999</v>
      </c>
      <c r="G35" s="32">
        <f>(F35/C35)*100</f>
        <v>46.670959814654438</v>
      </c>
      <c r="H35" s="32">
        <f>(F35/E35)*100</f>
        <v>43.39236557166452</v>
      </c>
    </row>
    <row r="36" spans="1:14" s="1" customFormat="1">
      <c r="A36" s="27" t="s">
        <v>84</v>
      </c>
      <c r="B36" s="27" t="s">
        <v>73</v>
      </c>
      <c r="C36" s="19">
        <v>32929.699999999997</v>
      </c>
      <c r="D36" s="19">
        <v>36962</v>
      </c>
      <c r="E36" s="19">
        <v>35992</v>
      </c>
      <c r="F36" s="19">
        <v>18915.599999999999</v>
      </c>
      <c r="G36" s="33">
        <f t="shared" ref="G36:G39" si="13">(F36/C36)*100</f>
        <v>57.442369654142013</v>
      </c>
      <c r="H36" s="33">
        <f t="shared" ref="H36:H39" si="14">(F36/E36)*100</f>
        <v>52.555012224938871</v>
      </c>
      <c r="I36" s="83"/>
      <c r="J36" s="83"/>
      <c r="K36" s="83"/>
      <c r="L36" s="83"/>
      <c r="M36" s="83"/>
      <c r="N36" s="83"/>
    </row>
    <row r="37" spans="1:14" s="1" customFormat="1">
      <c r="A37" s="27">
        <v>6631202</v>
      </c>
      <c r="B37" s="27" t="s">
        <v>129</v>
      </c>
      <c r="C37" s="19">
        <v>1400</v>
      </c>
      <c r="D37" s="19">
        <v>1400</v>
      </c>
      <c r="E37" s="19">
        <v>1400</v>
      </c>
      <c r="F37" s="19">
        <v>0</v>
      </c>
      <c r="G37" s="33">
        <f t="shared" si="13"/>
        <v>0</v>
      </c>
      <c r="H37" s="33">
        <f t="shared" si="14"/>
        <v>0</v>
      </c>
      <c r="I37" s="83"/>
      <c r="J37" s="83"/>
      <c r="K37" s="83"/>
      <c r="L37" s="83"/>
      <c r="M37" s="83"/>
      <c r="N37" s="83"/>
    </row>
    <row r="38" spans="1:14" s="1" customFormat="1">
      <c r="A38" s="27" t="s">
        <v>85</v>
      </c>
      <c r="B38" s="27" t="s">
        <v>86</v>
      </c>
      <c r="C38" s="19">
        <v>6200</v>
      </c>
      <c r="D38" s="19">
        <v>6200</v>
      </c>
      <c r="E38" s="19">
        <v>6200</v>
      </c>
      <c r="F38" s="19">
        <v>0</v>
      </c>
      <c r="G38" s="33">
        <f t="shared" si="13"/>
        <v>0</v>
      </c>
      <c r="H38" s="33">
        <f t="shared" si="14"/>
        <v>0</v>
      </c>
      <c r="I38" s="83"/>
      <c r="J38" s="83"/>
      <c r="K38" s="83"/>
      <c r="L38" s="83"/>
      <c r="M38" s="83"/>
      <c r="N38" s="83"/>
    </row>
    <row r="39" spans="1:14">
      <c r="A39" s="78">
        <v>6631402</v>
      </c>
      <c r="B39" s="78" t="s">
        <v>62</v>
      </c>
      <c r="C39" s="19">
        <v>0</v>
      </c>
      <c r="D39" s="19"/>
      <c r="E39" s="19"/>
      <c r="F39" s="19">
        <v>0</v>
      </c>
      <c r="G39" s="33" t="e">
        <f t="shared" si="13"/>
        <v>#DIV/0!</v>
      </c>
      <c r="H39" s="33" t="e">
        <f t="shared" si="14"/>
        <v>#DIV/0!</v>
      </c>
      <c r="I39" s="83"/>
      <c r="J39" s="83"/>
      <c r="K39" s="83"/>
      <c r="L39" s="83"/>
      <c r="M39" s="83"/>
      <c r="N39" s="83"/>
    </row>
    <row r="40" spans="1:14" s="1" customFormat="1">
      <c r="A40" s="80"/>
      <c r="B40" s="78"/>
      <c r="C40" s="19"/>
      <c r="D40" s="19"/>
      <c r="E40" s="19"/>
      <c r="F40" s="19"/>
      <c r="G40" s="33"/>
      <c r="H40" s="33"/>
      <c r="I40" s="83"/>
      <c r="J40" s="83"/>
      <c r="K40" s="83"/>
      <c r="L40" s="83"/>
      <c r="M40" s="83"/>
      <c r="N40" s="83"/>
    </row>
    <row r="41" spans="1:14" s="1" customFormat="1">
      <c r="A41" s="18">
        <v>66</v>
      </c>
      <c r="B41" s="81" t="s">
        <v>92</v>
      </c>
      <c r="C41" s="99">
        <f>SUM(C42)</f>
        <v>0</v>
      </c>
      <c r="D41" s="99">
        <f>SUM(D42)</f>
        <v>0</v>
      </c>
      <c r="E41" s="99">
        <f>SUM(E42)</f>
        <v>0</v>
      </c>
      <c r="F41" s="99">
        <f>SUM(F42)</f>
        <v>0</v>
      </c>
      <c r="G41" s="32" t="e">
        <f t="shared" ref="G41:G42" si="15">(F41/C41)*100</f>
        <v>#DIV/0!</v>
      </c>
      <c r="H41" s="32" t="e">
        <f t="shared" ref="H41" si="16">(F42/E42)*100</f>
        <v>#DIV/0!</v>
      </c>
      <c r="I41" s="83"/>
      <c r="J41" s="83"/>
      <c r="K41" s="83"/>
      <c r="L41" s="83"/>
      <c r="M41" s="83"/>
      <c r="N41" s="83"/>
    </row>
    <row r="42" spans="1:14" s="1" customFormat="1">
      <c r="A42" s="79">
        <v>6632402</v>
      </c>
      <c r="B42" s="27" t="s">
        <v>62</v>
      </c>
      <c r="C42" s="19">
        <v>0</v>
      </c>
      <c r="D42" s="19"/>
      <c r="E42" s="19"/>
      <c r="F42" s="19">
        <v>0</v>
      </c>
      <c r="G42" s="33" t="e">
        <f t="shared" si="15"/>
        <v>#DIV/0!</v>
      </c>
      <c r="H42" s="33" t="e">
        <f t="shared" ref="H42" si="17">(F42/E42)*100</f>
        <v>#DIV/0!</v>
      </c>
      <c r="I42" s="83"/>
      <c r="J42" s="83"/>
      <c r="K42" s="83"/>
      <c r="L42" s="83"/>
      <c r="M42" s="83"/>
      <c r="N42" s="83"/>
    </row>
    <row r="43" spans="1:14" s="1" customFormat="1">
      <c r="A43" s="79"/>
      <c r="B43" s="27"/>
      <c r="C43" s="19"/>
      <c r="D43" s="19"/>
      <c r="E43" s="19"/>
      <c r="F43" s="19"/>
      <c r="G43" s="32"/>
      <c r="H43" s="32"/>
    </row>
    <row r="44" spans="1:14" ht="15.75">
      <c r="A44" s="31">
        <v>67</v>
      </c>
      <c r="B44" s="29" t="s">
        <v>79</v>
      </c>
      <c r="C44" s="99">
        <f>SUM(C45:C49)</f>
        <v>738566.3899999999</v>
      </c>
      <c r="D44" s="99">
        <f>SUM(D45:D49)</f>
        <v>752700</v>
      </c>
      <c r="E44" s="99">
        <f>SUM(E45:E50)</f>
        <v>721870</v>
      </c>
      <c r="F44" s="99">
        <f>SUM(F45:F50)</f>
        <v>704572.5199999999</v>
      </c>
      <c r="G44" s="32">
        <f t="shared" si="0"/>
        <v>95.397316956164218</v>
      </c>
      <c r="H44" s="32">
        <f t="shared" ref="H44:H50" si="18">(F44/E44)*100</f>
        <v>97.603795697286202</v>
      </c>
    </row>
    <row r="45" spans="1:14">
      <c r="A45" s="27">
        <v>6711102</v>
      </c>
      <c r="B45" s="27" t="s">
        <v>76</v>
      </c>
      <c r="C45" s="19"/>
      <c r="D45" s="19"/>
      <c r="E45" s="19"/>
      <c r="F45" s="19">
        <v>0</v>
      </c>
      <c r="G45" s="33" t="e">
        <f t="shared" si="0"/>
        <v>#DIV/0!</v>
      </c>
      <c r="H45" s="33" t="e">
        <f t="shared" si="18"/>
        <v>#DIV/0!</v>
      </c>
    </row>
    <row r="46" spans="1:14">
      <c r="A46" s="27">
        <v>67111025</v>
      </c>
      <c r="B46" s="27" t="s">
        <v>77</v>
      </c>
      <c r="C46" s="19">
        <v>0</v>
      </c>
      <c r="D46" s="19"/>
      <c r="E46" s="19"/>
      <c r="F46" s="19">
        <v>0</v>
      </c>
      <c r="G46" s="33" t="e">
        <f t="shared" si="0"/>
        <v>#DIV/0!</v>
      </c>
      <c r="H46" s="33" t="e">
        <f t="shared" si="18"/>
        <v>#DIV/0!</v>
      </c>
    </row>
    <row r="47" spans="1:14" s="1" customFormat="1">
      <c r="A47" s="27">
        <v>67111025</v>
      </c>
      <c r="B47" s="27" t="s">
        <v>91</v>
      </c>
      <c r="C47" s="19">
        <v>14198.44</v>
      </c>
      <c r="D47" s="19">
        <v>26000</v>
      </c>
      <c r="E47" s="19">
        <v>24170</v>
      </c>
      <c r="F47" s="19">
        <v>24130.07</v>
      </c>
      <c r="G47" s="33">
        <f t="shared" si="0"/>
        <v>169.94874084758607</v>
      </c>
      <c r="H47" s="33">
        <f t="shared" si="18"/>
        <v>99.834795200661972</v>
      </c>
    </row>
    <row r="48" spans="1:14">
      <c r="A48" s="27">
        <v>67111102</v>
      </c>
      <c r="B48" s="27" t="s">
        <v>78</v>
      </c>
      <c r="C48" s="19">
        <v>614398.68999999994</v>
      </c>
      <c r="D48" s="19">
        <v>726700</v>
      </c>
      <c r="E48" s="19">
        <v>687700</v>
      </c>
      <c r="F48" s="19">
        <v>676031.2</v>
      </c>
      <c r="G48" s="33">
        <f t="shared" si="0"/>
        <v>110.03135439627971</v>
      </c>
      <c r="H48" s="33">
        <f t="shared" si="18"/>
        <v>98.303213610585999</v>
      </c>
    </row>
    <row r="49" spans="1:8" s="1" customFormat="1">
      <c r="A49" s="27">
        <v>67121102</v>
      </c>
      <c r="B49" s="27" t="s">
        <v>136</v>
      </c>
      <c r="C49" s="19">
        <v>109969.26</v>
      </c>
      <c r="D49" s="19"/>
      <c r="E49" s="19">
        <v>0</v>
      </c>
      <c r="F49" s="19">
        <v>0</v>
      </c>
      <c r="G49" s="33">
        <f t="shared" si="0"/>
        <v>0</v>
      </c>
      <c r="H49" s="33" t="e">
        <f t="shared" si="18"/>
        <v>#DIV/0!</v>
      </c>
    </row>
    <row r="50" spans="1:8" s="1" customFormat="1">
      <c r="A50" s="27">
        <v>67111001</v>
      </c>
      <c r="B50" s="27" t="s">
        <v>158</v>
      </c>
      <c r="C50" s="27"/>
      <c r="D50" s="27"/>
      <c r="E50" s="19">
        <v>10000</v>
      </c>
      <c r="F50" s="19">
        <v>4411.25</v>
      </c>
      <c r="G50" s="33"/>
      <c r="H50" s="33">
        <f t="shared" si="18"/>
        <v>44.112499999999997</v>
      </c>
    </row>
    <row r="51" spans="1:8" s="1" customFormat="1">
      <c r="A51" s="31">
        <v>67</v>
      </c>
      <c r="B51" s="30" t="s">
        <v>74</v>
      </c>
      <c r="C51" s="99">
        <f>SUM(C52)</f>
        <v>1000</v>
      </c>
      <c r="D51" s="99">
        <f>SUM(D52)</f>
        <v>0</v>
      </c>
      <c r="E51" s="99">
        <f>SUM(E52)</f>
        <v>0</v>
      </c>
      <c r="F51" s="99">
        <f>SUM(F52)</f>
        <v>0</v>
      </c>
      <c r="G51" s="32">
        <f t="shared" ref="G51:G52" si="19">(F51/C51)*100</f>
        <v>0</v>
      </c>
      <c r="H51" s="32" t="e">
        <f t="shared" ref="H51" si="20">(F52/E52)*100</f>
        <v>#DIV/0!</v>
      </c>
    </row>
    <row r="52" spans="1:8" s="1" customFormat="1">
      <c r="A52" s="27">
        <v>671110209</v>
      </c>
      <c r="B52" s="27" t="s">
        <v>75</v>
      </c>
      <c r="C52" s="19">
        <v>1000</v>
      </c>
      <c r="D52" s="19">
        <v>0</v>
      </c>
      <c r="E52" s="19">
        <v>0</v>
      </c>
      <c r="F52" s="19">
        <v>0</v>
      </c>
      <c r="G52" s="33">
        <f t="shared" si="19"/>
        <v>0</v>
      </c>
      <c r="H52" s="33" t="e">
        <f>(F52/E52)*100</f>
        <v>#DIV/0!</v>
      </c>
    </row>
    <row r="53" spans="1:8" s="1" customFormat="1">
      <c r="A53" s="27"/>
      <c r="B53" s="27"/>
      <c r="C53" s="27"/>
      <c r="D53" s="27"/>
      <c r="E53" s="27"/>
      <c r="F53" s="19"/>
      <c r="G53" s="33"/>
      <c r="H53" s="33"/>
    </row>
    <row r="54" spans="1:8" s="1" customFormat="1" ht="15.75">
      <c r="A54" s="27"/>
      <c r="B54" s="30" t="s">
        <v>69</v>
      </c>
      <c r="C54" s="100">
        <f>SUM(C55:C60)</f>
        <v>5762734.4300000016</v>
      </c>
      <c r="D54" s="100">
        <f>SUM(D55:D60)</f>
        <v>5831000</v>
      </c>
      <c r="E54" s="101">
        <f>SUM(E55:E60)</f>
        <v>6382325</v>
      </c>
      <c r="F54" s="102">
        <f>SUM(F55:F60)</f>
        <v>6232703.5999999987</v>
      </c>
      <c r="G54" s="32">
        <f>(F54/C54)*100</f>
        <v>108.15531542722847</v>
      </c>
      <c r="H54" s="32">
        <f>(F54/E54)*100</f>
        <v>97.655691303717674</v>
      </c>
    </row>
    <row r="55" spans="1:8" s="1" customFormat="1">
      <c r="A55" s="27">
        <v>63612</v>
      </c>
      <c r="B55" s="27" t="s">
        <v>57</v>
      </c>
      <c r="C55" s="19">
        <v>4543199.74</v>
      </c>
      <c r="D55" s="19">
        <v>4600000</v>
      </c>
      <c r="E55" s="19">
        <v>5210000</v>
      </c>
      <c r="F55" s="19">
        <v>5067639.18</v>
      </c>
      <c r="G55" s="33">
        <f t="shared" ref="G55:G60" si="21">(F55/C55)*100</f>
        <v>111.54339386363847</v>
      </c>
      <c r="H55" s="33">
        <f t="shared" ref="H55:H60" si="22">(F55/E55)*100</f>
        <v>97.267546641074858</v>
      </c>
    </row>
    <row r="56" spans="1:8" s="1" customFormat="1">
      <c r="A56" s="27">
        <v>63612</v>
      </c>
      <c r="B56" s="27" t="s">
        <v>135</v>
      </c>
      <c r="C56" s="19">
        <v>105751.44</v>
      </c>
      <c r="D56" s="19">
        <v>110000</v>
      </c>
      <c r="E56" s="19">
        <v>0</v>
      </c>
      <c r="F56" s="19">
        <v>0</v>
      </c>
      <c r="G56" s="33">
        <f t="shared" si="21"/>
        <v>0</v>
      </c>
      <c r="H56" s="33" t="e">
        <f t="shared" si="22"/>
        <v>#DIV/0!</v>
      </c>
    </row>
    <row r="57" spans="1:8" s="1" customFormat="1">
      <c r="A57" s="27">
        <v>63612</v>
      </c>
      <c r="B57" s="27" t="s">
        <v>131</v>
      </c>
      <c r="C57" s="19">
        <v>767113.19</v>
      </c>
      <c r="D57" s="19">
        <v>770000</v>
      </c>
      <c r="E57" s="19">
        <v>840000</v>
      </c>
      <c r="F57" s="19">
        <v>836160.39</v>
      </c>
      <c r="G57" s="33">
        <f t="shared" si="21"/>
        <v>109.00091419364071</v>
      </c>
      <c r="H57" s="33">
        <f t="shared" si="22"/>
        <v>99.542903571428582</v>
      </c>
    </row>
    <row r="58" spans="1:8" s="1" customFormat="1">
      <c r="A58" s="27">
        <v>636121</v>
      </c>
      <c r="B58" s="27" t="s">
        <v>59</v>
      </c>
      <c r="C58" s="19">
        <v>134586.23999999999</v>
      </c>
      <c r="D58" s="19">
        <v>140000</v>
      </c>
      <c r="E58" s="19">
        <v>120000</v>
      </c>
      <c r="F58" s="19">
        <v>114275.27</v>
      </c>
      <c r="G58" s="33">
        <f t="shared" si="21"/>
        <v>84.908583522357134</v>
      </c>
      <c r="H58" s="33">
        <f t="shared" si="22"/>
        <v>95.229391666666672</v>
      </c>
    </row>
    <row r="59" spans="1:8" s="1" customFormat="1">
      <c r="A59" s="27">
        <v>636122</v>
      </c>
      <c r="B59" s="27" t="s">
        <v>60</v>
      </c>
      <c r="C59" s="19">
        <v>191146.32</v>
      </c>
      <c r="D59" s="19">
        <v>190000</v>
      </c>
      <c r="E59" s="19">
        <v>192000</v>
      </c>
      <c r="F59" s="19">
        <v>196003.76</v>
      </c>
      <c r="G59" s="33">
        <f t="shared" si="21"/>
        <v>102.54121554628937</v>
      </c>
      <c r="H59" s="33">
        <f t="shared" si="22"/>
        <v>102.08529166666666</v>
      </c>
    </row>
    <row r="60" spans="1:8" s="1" customFormat="1">
      <c r="A60" s="27">
        <v>636123</v>
      </c>
      <c r="B60" s="27" t="s">
        <v>61</v>
      </c>
      <c r="C60" s="19">
        <v>20937.5</v>
      </c>
      <c r="D60" s="19">
        <v>21000</v>
      </c>
      <c r="E60" s="19">
        <v>20325</v>
      </c>
      <c r="F60" s="19">
        <v>18625</v>
      </c>
      <c r="G60" s="33">
        <f t="shared" si="21"/>
        <v>88.955223880597018</v>
      </c>
      <c r="H60" s="33">
        <f t="shared" si="22"/>
        <v>91.635916359163588</v>
      </c>
    </row>
    <row r="61" spans="1:8" s="1" customFormat="1">
      <c r="A61" s="27"/>
      <c r="B61" s="27"/>
      <c r="C61" s="27"/>
      <c r="D61" s="27"/>
      <c r="E61" s="27"/>
      <c r="F61" s="19"/>
      <c r="G61" s="33"/>
      <c r="H61" s="33"/>
    </row>
    <row r="62" spans="1:8" s="1" customFormat="1" ht="18.75">
      <c r="A62" s="50">
        <v>9</v>
      </c>
      <c r="B62" s="27"/>
      <c r="C62" s="35"/>
      <c r="D62" s="35"/>
      <c r="E62" s="35"/>
      <c r="F62" s="35"/>
      <c r="G62" s="32"/>
      <c r="H62" s="32"/>
    </row>
    <row r="63" spans="1:8">
      <c r="A63" s="18">
        <v>92</v>
      </c>
      <c r="B63" s="30" t="s">
        <v>40</v>
      </c>
      <c r="C63" s="35">
        <f>SUM(C64:C75)</f>
        <v>318672.67</v>
      </c>
      <c r="D63" s="35">
        <f>SUM(D64:D75)</f>
        <v>52552</v>
      </c>
      <c r="E63" s="35">
        <f>SUM(E64:E75)</f>
        <v>230482</v>
      </c>
      <c r="F63" s="35">
        <f>SUM(F64:F75)</f>
        <v>191948.23</v>
      </c>
      <c r="G63" s="32">
        <f t="shared" ref="G63" si="23">(F63/C63)*100</f>
        <v>60.233665472473689</v>
      </c>
      <c r="H63" s="32">
        <f t="shared" ref="H63" si="24">(F63/E63)*100</f>
        <v>83.281223696427489</v>
      </c>
    </row>
    <row r="64" spans="1:8" s="1" customFormat="1">
      <c r="A64" s="27" t="s">
        <v>93</v>
      </c>
      <c r="B64" s="27" t="s">
        <v>94</v>
      </c>
      <c r="C64" s="19">
        <v>0</v>
      </c>
      <c r="D64" s="19">
        <v>0</v>
      </c>
      <c r="E64" s="19">
        <v>0</v>
      </c>
      <c r="F64" s="19">
        <v>0</v>
      </c>
      <c r="G64" s="32"/>
      <c r="H64" s="32"/>
    </row>
    <row r="65" spans="1:17">
      <c r="A65" s="27" t="s">
        <v>41</v>
      </c>
      <c r="B65" s="27" t="s">
        <v>43</v>
      </c>
      <c r="C65" s="19">
        <v>79352.490000000005</v>
      </c>
      <c r="D65" s="19">
        <v>25300</v>
      </c>
      <c r="E65" s="19">
        <v>25300</v>
      </c>
      <c r="F65" s="19">
        <v>106416.86</v>
      </c>
      <c r="G65" s="33">
        <f t="shared" si="0"/>
        <v>134.10651638026735</v>
      </c>
      <c r="H65" s="33">
        <f>(F68/E68)*100</f>
        <v>618.02245250431781</v>
      </c>
      <c r="I65" s="1"/>
    </row>
    <row r="66" spans="1:17" s="1" customFormat="1">
      <c r="A66" s="27" t="s">
        <v>140</v>
      </c>
      <c r="B66" s="27" t="s">
        <v>141</v>
      </c>
      <c r="C66" s="19">
        <v>177930</v>
      </c>
      <c r="D66" s="19">
        <v>0</v>
      </c>
      <c r="E66" s="19">
        <v>177930</v>
      </c>
      <c r="F66" s="19">
        <v>11535.25</v>
      </c>
      <c r="G66" s="33">
        <f t="shared" si="0"/>
        <v>6.4830270331029061</v>
      </c>
      <c r="H66" s="33" t="e">
        <f>(F69/E69)*100</f>
        <v>#DIV/0!</v>
      </c>
    </row>
    <row r="67" spans="1:17" s="1" customFormat="1">
      <c r="A67" s="27" t="s">
        <v>42</v>
      </c>
      <c r="B67" s="27" t="s">
        <v>99</v>
      </c>
      <c r="C67" s="19"/>
      <c r="D67" s="19"/>
      <c r="E67" s="19"/>
      <c r="F67" s="19"/>
      <c r="G67" s="33"/>
      <c r="H67" s="33"/>
    </row>
    <row r="68" spans="1:17">
      <c r="A68" s="27" t="s">
        <v>42</v>
      </c>
      <c r="B68" s="27" t="s">
        <v>96</v>
      </c>
      <c r="C68" s="19">
        <v>3578.35</v>
      </c>
      <c r="D68" s="19">
        <v>579</v>
      </c>
      <c r="E68" s="19">
        <v>579</v>
      </c>
      <c r="F68" s="19">
        <v>3578.35</v>
      </c>
      <c r="G68" s="33">
        <f t="shared" si="0"/>
        <v>100</v>
      </c>
      <c r="H68" s="33">
        <f>(F68/E68)*100</f>
        <v>618.02245250431781</v>
      </c>
      <c r="I68" s="1"/>
    </row>
    <row r="69" spans="1:17" s="1" customFormat="1">
      <c r="A69" s="27" t="s">
        <v>42</v>
      </c>
      <c r="B69" s="27" t="s">
        <v>97</v>
      </c>
      <c r="C69" s="19"/>
      <c r="D69" s="19"/>
      <c r="E69" s="19"/>
      <c r="F69" s="19"/>
      <c r="G69" s="33" t="e">
        <f t="shared" si="0"/>
        <v>#DIV/0!</v>
      </c>
      <c r="H69" s="33" t="e">
        <f>(F69/E69)*100</f>
        <v>#DIV/0!</v>
      </c>
    </row>
    <row r="70" spans="1:17" s="1" customFormat="1">
      <c r="A70" s="27" t="s">
        <v>95</v>
      </c>
      <c r="B70" s="27" t="s">
        <v>139</v>
      </c>
      <c r="C70" s="19">
        <v>2963.91</v>
      </c>
      <c r="D70" s="19">
        <v>8373</v>
      </c>
      <c r="E70" s="19">
        <v>8373</v>
      </c>
      <c r="F70" s="19">
        <v>7574.51</v>
      </c>
      <c r="G70" s="33">
        <f t="shared" si="0"/>
        <v>255.55802976473646</v>
      </c>
      <c r="H70" s="33">
        <f>(F70/E70)*100</f>
        <v>90.463513674907446</v>
      </c>
      <c r="I70" s="83"/>
      <c r="J70" s="83"/>
      <c r="K70" s="83"/>
      <c r="L70" s="83"/>
      <c r="M70" s="83"/>
      <c r="N70" s="83"/>
      <c r="O70" s="83"/>
      <c r="P70" s="83"/>
      <c r="Q70" s="83"/>
    </row>
    <row r="71" spans="1:17" s="1" customFormat="1">
      <c r="A71" s="27" t="s">
        <v>95</v>
      </c>
      <c r="B71" s="27" t="s">
        <v>98</v>
      </c>
      <c r="C71" s="19">
        <v>0</v>
      </c>
      <c r="D71" s="19"/>
      <c r="E71" s="19"/>
      <c r="F71" s="19">
        <v>0</v>
      </c>
      <c r="G71" s="33" t="e">
        <f t="shared" si="0"/>
        <v>#DIV/0!</v>
      </c>
      <c r="H71" s="33" t="e">
        <f>(F71/E71)*100</f>
        <v>#DIV/0!</v>
      </c>
      <c r="I71" s="83"/>
      <c r="J71" s="83"/>
      <c r="K71" s="83"/>
      <c r="L71" s="83"/>
      <c r="M71" s="83"/>
      <c r="N71" s="83"/>
      <c r="O71" s="83"/>
      <c r="P71" s="83"/>
      <c r="Q71" s="83"/>
    </row>
    <row r="72" spans="1:17" s="1" customFormat="1">
      <c r="A72" s="27" t="s">
        <v>100</v>
      </c>
      <c r="B72" s="27" t="s">
        <v>101</v>
      </c>
      <c r="C72" s="19"/>
      <c r="D72" s="19"/>
      <c r="E72" s="19"/>
      <c r="F72" s="19"/>
      <c r="G72" s="33"/>
      <c r="H72" s="33"/>
      <c r="I72" s="83"/>
      <c r="J72" s="83"/>
      <c r="K72" s="83"/>
      <c r="L72" s="83"/>
      <c r="M72" s="83"/>
      <c r="N72" s="83"/>
      <c r="O72" s="83"/>
      <c r="P72" s="83"/>
      <c r="Q72" s="83"/>
    </row>
    <row r="73" spans="1:17" s="1" customFormat="1">
      <c r="A73" s="27" t="s">
        <v>100</v>
      </c>
      <c r="B73" s="27" t="s">
        <v>102</v>
      </c>
      <c r="C73" s="19"/>
      <c r="D73" s="19"/>
      <c r="E73" s="19"/>
      <c r="F73" s="19"/>
      <c r="G73" s="33"/>
      <c r="H73" s="33"/>
      <c r="I73" s="83"/>
      <c r="J73" s="83"/>
      <c r="K73" s="83"/>
      <c r="L73" s="83"/>
      <c r="M73" s="83"/>
      <c r="N73" s="83"/>
      <c r="O73" s="83"/>
      <c r="P73" s="83"/>
      <c r="Q73" s="83"/>
    </row>
    <row r="74" spans="1:17">
      <c r="A74" s="27" t="s">
        <v>100</v>
      </c>
      <c r="B74" s="27" t="s">
        <v>138</v>
      </c>
      <c r="C74" s="19">
        <v>54847.92</v>
      </c>
      <c r="D74" s="19">
        <v>18300</v>
      </c>
      <c r="E74" s="19">
        <v>18300</v>
      </c>
      <c r="F74" s="19">
        <v>62843.26</v>
      </c>
      <c r="G74" s="33">
        <f t="shared" ref="G74" si="25">(F74/C74)*100</f>
        <v>114.57728934843838</v>
      </c>
      <c r="H74" s="33">
        <f>(F74/E74)*100</f>
        <v>343.40579234972677</v>
      </c>
      <c r="I74" s="83"/>
      <c r="J74" s="1"/>
      <c r="K74" s="1"/>
      <c r="L74" s="1"/>
      <c r="M74" s="1"/>
      <c r="N74" s="1"/>
      <c r="O74" s="1"/>
      <c r="P74" s="1"/>
      <c r="Q74" s="1"/>
    </row>
    <row r="75" spans="1:17">
      <c r="A75" s="27"/>
      <c r="B75" s="27"/>
      <c r="C75" s="19"/>
      <c r="D75" s="19"/>
      <c r="E75" s="19"/>
      <c r="F75" s="19"/>
      <c r="G75" s="34"/>
      <c r="H75" s="34"/>
    </row>
    <row r="76" spans="1:17" ht="18.75">
      <c r="A76" s="50" t="s">
        <v>137</v>
      </c>
      <c r="B76" s="30" t="s">
        <v>153</v>
      </c>
      <c r="C76" s="19">
        <f>SUM(C8+C63)</f>
        <v>7153764.7300000014</v>
      </c>
      <c r="D76" s="19">
        <f>SUM(D8+D63)</f>
        <v>6789914</v>
      </c>
      <c r="E76" s="19">
        <f>SUM(E8+E63)</f>
        <v>7492719</v>
      </c>
      <c r="F76" s="19">
        <f>SUM(F8+F63)</f>
        <v>7263587.0499999989</v>
      </c>
      <c r="G76" s="34">
        <f t="shared" ref="G76" si="26">(F76/C76)*100</f>
        <v>101.53516818269752</v>
      </c>
      <c r="H76" s="34">
        <f t="shared" ref="H76" si="27">(F76/E76)*100</f>
        <v>96.941938567294443</v>
      </c>
    </row>
    <row r="78" spans="1:17">
      <c r="A78" s="1" t="s">
        <v>165</v>
      </c>
      <c r="B78" s="1"/>
    </row>
    <row r="79" spans="1:17">
      <c r="A79" s="1" t="s">
        <v>164</v>
      </c>
      <c r="B79" s="1"/>
    </row>
    <row r="80" spans="1:17">
      <c r="A80" s="1" t="s">
        <v>163</v>
      </c>
      <c r="B80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2022-01-25T09:36:31Z</cp:lastPrinted>
  <dcterms:created xsi:type="dcterms:W3CDTF">2017-07-06T18:11:45Z</dcterms:created>
  <dcterms:modified xsi:type="dcterms:W3CDTF">2022-01-28T07:15:22Z</dcterms:modified>
</cp:coreProperties>
</file>